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0"/>
  </bookViews>
  <sheets>
    <sheet name="GRAT.-COMP. - PENS.0-700" sheetId="1" r:id="rId1"/>
    <sheet name="PROGRAME 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aurica</author>
  </authors>
  <commentList>
    <comment ref="F279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<sst xmlns="http://schemas.openxmlformats.org/spreadsheetml/2006/main" count="690" uniqueCount="287">
  <si>
    <t>SIBPHARMAMED SRL</t>
  </si>
  <si>
    <t>CASA DE ASIGURARI DE SANATATE</t>
  </si>
  <si>
    <t>JUDETUL   SALAJ</t>
  </si>
  <si>
    <t>BORDEROU   DE   PLATA  NR____________</t>
  </si>
  <si>
    <t xml:space="preserve">        MEDICAMENTE  GRATUITE COMPENSATE        -</t>
  </si>
  <si>
    <t>PENSIONARI 50%</t>
  </si>
  <si>
    <t>LUNA  MAI   2014</t>
  </si>
  <si>
    <t>6605 03 01</t>
  </si>
  <si>
    <t>29.09.2014</t>
  </si>
  <si>
    <t>OR-DIN PLATA</t>
  </si>
  <si>
    <t>Nr.  Con-tract 2013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</si>
  <si>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</si>
  <si>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</si>
  <si>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</si>
  <si>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</si>
  <si>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</si>
  <si>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</si>
  <si>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</si>
  <si>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</si>
  <si>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177/31.05.14</t>
  </si>
  <si>
    <t>178/31.05.14</t>
  </si>
  <si>
    <t>176/31.05.14</t>
  </si>
  <si>
    <t>SC ASCLEPYOS  SRL</t>
  </si>
  <si>
    <t>JIBOU</t>
  </si>
  <si>
    <t>0274/31.05.14</t>
  </si>
  <si>
    <t>SURDUC</t>
  </si>
  <si>
    <t>0275/31.05.14</t>
  </si>
  <si>
    <t xml:space="preserve">SC FARMACIA BELLADONNA SRL </t>
  </si>
  <si>
    <t>SIMLEU</t>
  </si>
  <si>
    <t>0169/31.05.14</t>
  </si>
  <si>
    <t>IP</t>
  </si>
  <si>
    <t>0170/31.05.14</t>
  </si>
  <si>
    <t>SC CYNARA FARM SRL</t>
  </si>
  <si>
    <t>63/31.05.14</t>
  </si>
  <si>
    <t>BOCSA</t>
  </si>
  <si>
    <t>64/31.05.14</t>
  </si>
  <si>
    <t>SC FARMACIA  DAMIAN SRL</t>
  </si>
  <si>
    <t>1661670/31.05.14</t>
  </si>
  <si>
    <t>NUSFALAU</t>
  </si>
  <si>
    <t>1661671/31.05.14</t>
  </si>
  <si>
    <t>SC FARMACIA DIANA SRL</t>
  </si>
  <si>
    <t>CEHU</t>
  </si>
  <si>
    <t>48/31.05.14</t>
  </si>
  <si>
    <t>46/31.05.14</t>
  </si>
  <si>
    <t>47/31.05.14</t>
  </si>
  <si>
    <t xml:space="preserve">FARMALEX SRL </t>
  </si>
  <si>
    <t>5000120/31.05.14</t>
  </si>
  <si>
    <t>5000121/31.05.14</t>
  </si>
  <si>
    <t>SC FARMATRIS SRL</t>
  </si>
  <si>
    <t>0195321/31.05.14</t>
  </si>
  <si>
    <t>0195323/31.05.14</t>
  </si>
  <si>
    <t>0195322/31.05.14</t>
  </si>
  <si>
    <t>0195343/30.06.14part</t>
  </si>
  <si>
    <t>SC FARMO MED  SRL</t>
  </si>
  <si>
    <t>9664101/31.05.14</t>
  </si>
  <si>
    <t>9664102/31.05.14</t>
  </si>
  <si>
    <t xml:space="preserve">SC FARMACIA GALLENUS  SRL </t>
  </si>
  <si>
    <t>02278/31.05.14</t>
  </si>
  <si>
    <t>02282/31.05.14</t>
  </si>
  <si>
    <t>2279/31.05.14</t>
  </si>
  <si>
    <t xml:space="preserve">SC GENTIANA  FARM SRL </t>
  </si>
  <si>
    <t>0690788/31.05.14</t>
  </si>
  <si>
    <t>0690789/31.05.14</t>
  </si>
  <si>
    <t>SC HUMANITAS SRL</t>
  </si>
  <si>
    <t>2176/31.05.14</t>
  </si>
  <si>
    <t>2178/31.05.14</t>
  </si>
  <si>
    <t>2177/31.05.14</t>
  </si>
  <si>
    <t xml:space="preserve">SC HYGEEA SRL </t>
  </si>
  <si>
    <t>00001001/31.05.14</t>
  </si>
  <si>
    <t>0001003/31.05.14</t>
  </si>
  <si>
    <t>00001002/31.05.14</t>
  </si>
  <si>
    <t>SC FARMACIA HIPOCRATE SRL</t>
  </si>
  <si>
    <t>792/31.05.14</t>
  </si>
  <si>
    <t>794/31.05.14</t>
  </si>
  <si>
    <t>793/31.05.14</t>
  </si>
  <si>
    <t>IGIENA TEHNOFARM</t>
  </si>
  <si>
    <t>315/31.05.14</t>
  </si>
  <si>
    <t>316/31.05.14</t>
  </si>
  <si>
    <t>SC IHTIS  IMPEX SRL</t>
  </si>
  <si>
    <t>275/31.05.14</t>
  </si>
  <si>
    <t>ILEANDA</t>
  </si>
  <si>
    <t>276/31.05.14</t>
  </si>
  <si>
    <t>SC INOCENTIA FARM SRL</t>
  </si>
  <si>
    <t>261/31.05.14</t>
  </si>
  <si>
    <t>ALMAS</t>
  </si>
  <si>
    <t>262/31.05.14</t>
  </si>
  <si>
    <t>SC LAVI - DAN SRL</t>
  </si>
  <si>
    <t>0000324/31.05.14</t>
  </si>
  <si>
    <t>ROMANASI</t>
  </si>
  <si>
    <t>0000323/31.05.14</t>
  </si>
  <si>
    <t xml:space="preserve">SC MA IMPEX  SRL </t>
  </si>
  <si>
    <t>142/31.05.14</t>
  </si>
  <si>
    <t>143/31.05.14</t>
  </si>
  <si>
    <t>SC PAEONIA  COM SRL</t>
  </si>
  <si>
    <t>1207855/31.05.14</t>
  </si>
  <si>
    <t>1207856/31.05.14</t>
  </si>
  <si>
    <t xml:space="preserve">SC PANACEEA PHARM SRL  </t>
  </si>
  <si>
    <t>0284612/31.05.14</t>
  </si>
  <si>
    <t>0284432/31.05.14</t>
  </si>
  <si>
    <t>0284613/31.05.14</t>
  </si>
  <si>
    <t>SC REMEDIAFARM SRL</t>
  </si>
  <si>
    <t>53/31.05.14</t>
  </si>
  <si>
    <t>51/31.05.14</t>
  </si>
  <si>
    <t>52/31.05.14</t>
  </si>
  <si>
    <t>SC FARMACIA REMEDIUM SRL</t>
  </si>
  <si>
    <t>2467/31.05.14</t>
  </si>
  <si>
    <t>CRASNA</t>
  </si>
  <si>
    <t>2468/31.05.14</t>
  </si>
  <si>
    <t>2476/31.05.14</t>
  </si>
  <si>
    <t>SC SANA FARM  SRL</t>
  </si>
  <si>
    <t>204/31.05.14</t>
  </si>
  <si>
    <t>205/31.05.14</t>
  </si>
  <si>
    <t>SC SALVOFARM  SRL</t>
  </si>
  <si>
    <t>0003565/31.05.14</t>
  </si>
  <si>
    <t>0003557/31.05.14</t>
  </si>
  <si>
    <t>0003556/31.05.14</t>
  </si>
  <si>
    <t>SC SILVAFARM  SRL</t>
  </si>
  <si>
    <t>0227/31.05.14</t>
  </si>
  <si>
    <t>0228/31.05.14</t>
  </si>
  <si>
    <t>SC UNIFARM SRL</t>
  </si>
  <si>
    <t>19/31.05.14</t>
  </si>
  <si>
    <t>20/31.05.14</t>
  </si>
  <si>
    <t>SC VALERIANA  FARM SRL</t>
  </si>
  <si>
    <t>101/31.05.14</t>
  </si>
  <si>
    <t>100/31.05.14</t>
  </si>
  <si>
    <t>SC PRIMA FARM SRL</t>
  </si>
  <si>
    <t>944/31.05.14</t>
  </si>
  <si>
    <t>942/31.05.14</t>
  </si>
  <si>
    <t>943/31.05.14</t>
  </si>
  <si>
    <t>FARMADEX</t>
  </si>
  <si>
    <t>599/31.05.14</t>
  </si>
  <si>
    <t>604/31.05.14</t>
  </si>
  <si>
    <t>600/31.05.14</t>
  </si>
  <si>
    <t>ALTHEA SRL</t>
  </si>
  <si>
    <t>282/31.05.14</t>
  </si>
  <si>
    <t>283/31.05.14</t>
  </si>
  <si>
    <t>285/30.06.14</t>
  </si>
  <si>
    <t>PROFARM  SRL</t>
  </si>
  <si>
    <t>001900/31.05.14</t>
  </si>
  <si>
    <t>001901/31.05.14</t>
  </si>
  <si>
    <t>STYLE EXPRES SRL</t>
  </si>
  <si>
    <t>0155/31.05.14</t>
  </si>
  <si>
    <t>IRIS PLUS SRL</t>
  </si>
  <si>
    <t>PITESTI</t>
  </si>
  <si>
    <t>07212/31.05.14</t>
  </si>
  <si>
    <t>07209/31.05.14</t>
  </si>
  <si>
    <t>07205/31.05.14</t>
  </si>
  <si>
    <t>SENSIBLU SRL</t>
  </si>
  <si>
    <t>BUCURESTI</t>
  </si>
  <si>
    <t>0066096/31.05.14</t>
  </si>
  <si>
    <t>0066098/31.05.14</t>
  </si>
  <si>
    <t>0066097/31.05.14</t>
  </si>
  <si>
    <t>ARTRIX ZALAU</t>
  </si>
  <si>
    <t>503/31.05.14</t>
  </si>
  <si>
    <t>502/31.05.14</t>
  </si>
  <si>
    <t>ANGELA FARM</t>
  </si>
  <si>
    <t>627/31.05.14</t>
  </si>
  <si>
    <t>626/31.05.14</t>
  </si>
  <si>
    <t>625/31.05.14</t>
  </si>
  <si>
    <t>AMA FARM</t>
  </si>
  <si>
    <t>393/31.05.14</t>
  </si>
  <si>
    <t>394/31.05.14</t>
  </si>
  <si>
    <t>ADONIS FARM</t>
  </si>
  <si>
    <t>CEDRUS FARM</t>
  </si>
  <si>
    <t>5141/31.05.14</t>
  </si>
  <si>
    <t>CREACA</t>
  </si>
  <si>
    <t>5142/31.05.14</t>
  </si>
  <si>
    <t>5143/31.05.14</t>
  </si>
  <si>
    <t>FLAVIOR FARM</t>
  </si>
  <si>
    <t>206/31.05.14</t>
  </si>
  <si>
    <t>SIMLEU SILVANIEI</t>
  </si>
  <si>
    <t>SC  S.I.E.P.C.O.F.A.R  SA</t>
  </si>
  <si>
    <t>1209932/31.05.14</t>
  </si>
  <si>
    <t>1209934/31.05.14</t>
  </si>
  <si>
    <t>1209933/31.05.14</t>
  </si>
  <si>
    <t>MAGNOLIA FARM</t>
  </si>
  <si>
    <t>0291/31.05.14</t>
  </si>
  <si>
    <t>RUS</t>
  </si>
  <si>
    <t>0290/31.05.14</t>
  </si>
  <si>
    <t>VIRIDIS IMPEX FARM</t>
  </si>
  <si>
    <t>ORADEA</t>
  </si>
  <si>
    <t>232/31.05.14</t>
  </si>
  <si>
    <t>233/31.05.14</t>
  </si>
  <si>
    <t>FARMACIA ASTRALIS</t>
  </si>
  <si>
    <t>0000686/31.05.14</t>
  </si>
  <si>
    <t>0000685/31.05.14</t>
  </si>
  <si>
    <t>0000684/31.05.14</t>
  </si>
  <si>
    <t>DIANTHUS FARM SRL</t>
  </si>
  <si>
    <t>282/31.05.15</t>
  </si>
  <si>
    <t>DUCFARM SRL</t>
  </si>
  <si>
    <t>419/31.05.14</t>
  </si>
  <si>
    <t>CLUJ NAPOCA</t>
  </si>
  <si>
    <t>418/31.05.14</t>
  </si>
  <si>
    <t>FARMACIA GULIVER</t>
  </si>
  <si>
    <t>5540618/31.05.14</t>
  </si>
  <si>
    <t>5540617/31.05.14</t>
  </si>
  <si>
    <t>PERLA MEDIFARM</t>
  </si>
  <si>
    <t>SIBIU</t>
  </si>
  <si>
    <t>92000257/31.05.14</t>
  </si>
  <si>
    <t>92000255/31.05.14</t>
  </si>
  <si>
    <t>92000256/31.05.14</t>
  </si>
  <si>
    <t xml:space="preserve">MISTRAL SRL </t>
  </si>
  <si>
    <t>180/31.05.14</t>
  </si>
  <si>
    <t>182/31.05.14</t>
  </si>
  <si>
    <t>181/31.05.14</t>
  </si>
  <si>
    <t>STEJERAN SRL</t>
  </si>
  <si>
    <t>236/31.05.14</t>
  </si>
  <si>
    <t>234/31.05.14</t>
  </si>
  <si>
    <t>235/31.05.14</t>
  </si>
  <si>
    <t>HACOFARM HUEDIN</t>
  </si>
  <si>
    <t>97/31.05.14</t>
  </si>
  <si>
    <t>96/31.05.14</t>
  </si>
  <si>
    <t>PETAL FARM SRL DEJ</t>
  </si>
  <si>
    <t>0114/31.05.14</t>
  </si>
  <si>
    <t>0113/31.05.14</t>
  </si>
  <si>
    <t>SANIFARM SANMARTIN</t>
  </si>
  <si>
    <t>18074/31.05.14</t>
  </si>
  <si>
    <t>18073/31.05.14</t>
  </si>
  <si>
    <t xml:space="preserve">TISAPOTHEKER MESESENII </t>
  </si>
  <si>
    <t>73/31.05.14</t>
  </si>
  <si>
    <t>DE JOS</t>
  </si>
  <si>
    <t>72/31.05.14</t>
  </si>
  <si>
    <t>SC GEDEON RICHTER</t>
  </si>
  <si>
    <t>TG. MURES</t>
  </si>
  <si>
    <t>1547/31.05.14</t>
  </si>
  <si>
    <t>1549/31.05.14</t>
  </si>
  <si>
    <t>1548/31.05.14</t>
  </si>
  <si>
    <t>CGV PHARMA SRL</t>
  </si>
  <si>
    <t>ALESD</t>
  </si>
  <si>
    <t>24/31.05.14</t>
  </si>
  <si>
    <t>23/31.05.14</t>
  </si>
  <si>
    <t>ECO- VARSACTIV SRL</t>
  </si>
  <si>
    <t>4/31.05.14</t>
  </si>
  <si>
    <t>VARSOLT</t>
  </si>
  <si>
    <t>5/31.05.14</t>
  </si>
  <si>
    <t xml:space="preserve">TOTAL </t>
  </si>
  <si>
    <t xml:space="preserve">Intocmit </t>
  </si>
  <si>
    <t>Balajel Aurica</t>
  </si>
  <si>
    <t xml:space="preserve"> </t>
  </si>
  <si>
    <t xml:space="preserve">        MEDICAMENTE  GRATUITE COMPENSATE - FACTURI CESIONATE</t>
  </si>
  <si>
    <t>LUNA  MAI  2014</t>
  </si>
  <si>
    <t>CEDENT REMEDIA FARM    ZALAU</t>
  </si>
  <si>
    <t>Nr.  Con-tract cesiune</t>
  </si>
  <si>
    <t>CESIONAR</t>
  </si>
  <si>
    <t>2</t>
  </si>
  <si>
    <t xml:space="preserve">ROMASTRU TRADING SRL </t>
  </si>
  <si>
    <t>CEDENT SALVOFARM   ZALAU</t>
  </si>
  <si>
    <t>5095</t>
  </si>
  <si>
    <t>FARMEXPERT BUCURESTI</t>
  </si>
  <si>
    <t>SUC. CLUJ</t>
  </si>
  <si>
    <t>CEDENT PERLA MEDIFARM  ZALAU</t>
  </si>
  <si>
    <t>5650</t>
  </si>
  <si>
    <t>FARMEXIM BUCURESTI</t>
  </si>
  <si>
    <t>0657/31.05.14</t>
  </si>
  <si>
    <t>0656/31.05.14</t>
  </si>
  <si>
    <t>0655/31.05.14</t>
  </si>
  <si>
    <t>TOTAL CESIUNI</t>
  </si>
  <si>
    <t>TOTAL PLATI</t>
  </si>
  <si>
    <t>LUNA IUNIE   2014 - PARTIAL</t>
  </si>
  <si>
    <t>0195341/30.06.14part</t>
  </si>
  <si>
    <t>TOTAL</t>
  </si>
  <si>
    <t xml:space="preserve">        MEDICAMENTE      -</t>
  </si>
  <si>
    <t>PENSIONARI 40%</t>
  </si>
  <si>
    <t xml:space="preserve">                            LUNA MAI  2014</t>
  </si>
  <si>
    <t>Nr.  Con-tract 2011</t>
  </si>
  <si>
    <t>0195342/30.06.14part</t>
  </si>
  <si>
    <t>02279/31.05.14</t>
  </si>
  <si>
    <t>1002/31.05.14</t>
  </si>
  <si>
    <t>246/31.05.14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</si>
  <si>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</si>
  <si>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</si>
  <si>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</si>
  <si>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</si>
  <si>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</si>
  <si>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</si>
  <si>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</si>
  <si>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SANIFARM</t>
  </si>
  <si>
    <t xml:space="preserve">        MEDICAMENTE  PENSIONARI 40 %  - FACTURI CESIONATE</t>
  </si>
  <si>
    <t xml:space="preserve"> PROGRAME NATIONALE DE SANATATE </t>
  </si>
  <si>
    <t xml:space="preserve">       MEDICAMENTE SI MATERIALE SANITARE -  PNS</t>
  </si>
  <si>
    <t>FACTURI CESIONATE</t>
  </si>
  <si>
    <t>LUNA IUNIE 2014</t>
  </si>
  <si>
    <t>26.09.2014</t>
  </si>
  <si>
    <t>PLATI EFECTUATE  IN LUNA  SEPTEMBRIE  2014</t>
  </si>
  <si>
    <t xml:space="preserve">TOTAL PLATI PROGRAME </t>
  </si>
  <si>
    <t xml:space="preserve">               FACTURI LUNA IUNIE SI  IULIE 2014 PARTIAL </t>
  </si>
  <si>
    <t>TOTAL PLATI GRAT.COMP. SI PENSIONARI 0-700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</si>
</sst>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" fontId="5" fillId="0" borderId="3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1" fontId="5" fillId="0" borderId="29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5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4" fontId="5" fillId="0" borderId="42" xfId="0" applyNumberFormat="1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5" fillId="0" borderId="51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/>
    </xf>
    <xf numFmtId="4" fontId="5" fillId="0" borderId="5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tabSelected="1" workbookViewId="0" topLeftCell="A1">
      <selection activeCell="D476" sqref="D476:D477"/>
    </sheetView>
  </sheetViews>
  <sheetFormatPr defaultColWidth="9.140625" defaultRowHeight="12.75"/>
  <cols>
    <col min="1" max="1" width="1.8515625" style="3" customWidth="1"/>
    <col min="2" max="2" width="5.57421875" style="11" customWidth="1"/>
    <col min="3" max="3" width="27.57421875" style="3" customWidth="1"/>
    <col min="4" max="4" width="30.140625" style="3" customWidth="1"/>
    <col min="5" max="5" width="14.140625" style="3" customWidth="1"/>
    <col min="6" max="6" width="18.8515625" style="3" customWidth="1"/>
    <col min="7" max="7" width="15.7109375" style="3" customWidth="1"/>
    <col min="8" max="8" width="14.8515625" style="3" customWidth="1"/>
    <col min="9" max="9" width="14.00390625" style="3" customWidth="1"/>
    <col min="10" max="10" width="13.57421875" style="3" customWidth="1"/>
    <col min="11" max="16384" width="9.140625" style="3" customWidth="1"/>
  </cols>
  <sheetData>
    <row r="1" spans="1:8" ht="12.75">
      <c r="A1" s="1" t="s">
        <v>1</v>
      </c>
      <c r="B1" s="2"/>
      <c r="C1" s="1"/>
      <c r="E1" s="4"/>
      <c r="F1" s="5"/>
      <c r="G1" s="5"/>
      <c r="H1" s="6"/>
    </row>
    <row r="2" spans="1:8" ht="12.75">
      <c r="A2" s="1" t="s">
        <v>2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3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8"/>
      <c r="D6" s="9"/>
      <c r="E6" s="9" t="s">
        <v>4</v>
      </c>
      <c r="F6" s="10" t="s">
        <v>5</v>
      </c>
      <c r="H6" s="6"/>
    </row>
    <row r="7" spans="1:8" ht="12.75">
      <c r="A7" s="4"/>
      <c r="B7" s="7"/>
      <c r="C7" s="8"/>
      <c r="D7" s="8" t="s">
        <v>6</v>
      </c>
      <c r="E7" s="8"/>
      <c r="G7" s="5"/>
      <c r="H7" s="6"/>
    </row>
    <row r="8" spans="2:8" ht="12.75">
      <c r="B8" s="2" t="s">
        <v>7</v>
      </c>
      <c r="C8" s="1"/>
      <c r="E8" s="4"/>
      <c r="F8" s="5"/>
      <c r="G8" s="5" t="s">
        <v>282</v>
      </c>
      <c r="H8" s="6"/>
    </row>
    <row r="9" spans="5:8" ht="13.5" thickBot="1">
      <c r="E9" s="4"/>
      <c r="F9" s="5"/>
      <c r="G9" s="5"/>
      <c r="H9" s="6"/>
    </row>
    <row r="10" spans="1:8" ht="21" customHeight="1" thickBot="1">
      <c r="A10" s="12" t="s">
        <v>9</v>
      </c>
      <c r="B10" s="13" t="s">
        <v>10</v>
      </c>
      <c r="C10" s="12" t="s">
        <v>11</v>
      </c>
      <c r="D10" s="14" t="s">
        <v>12</v>
      </c>
      <c r="E10" s="15" t="s">
        <v>13</v>
      </c>
      <c r="F10" s="16" t="s">
        <v>14</v>
      </c>
      <c r="G10" s="17" t="s">
        <v>15</v>
      </c>
      <c r="H10" s="18" t="s">
        <v>16</v>
      </c>
    </row>
    <row r="11" spans="1:8" ht="12.75">
      <c r="A11" s="19"/>
      <c r="B11" s="20">
        <v>1956</v>
      </c>
      <c r="C11" s="21" t="s">
        <v>17</v>
      </c>
      <c r="D11" s="22"/>
      <c r="E11" s="23"/>
      <c r="F11" s="24" t="s">
        <v>19</v>
      </c>
      <c r="G11" s="25">
        <v>162185.53</v>
      </c>
      <c r="H11" s="26">
        <f>G11++G12+G13</f>
        <v>175110.69</v>
      </c>
    </row>
    <row r="12" spans="1:8" ht="12.75">
      <c r="A12" s="27"/>
      <c r="B12" s="28"/>
      <c r="C12" s="29" t="s">
        <v>18</v>
      </c>
      <c r="D12" s="22"/>
      <c r="E12" s="30"/>
      <c r="F12" s="31" t="s">
        <v>20</v>
      </c>
      <c r="G12" s="31">
        <v>7184.31</v>
      </c>
      <c r="H12" s="32"/>
    </row>
    <row r="13" spans="1:8" ht="12.75">
      <c r="A13" s="27"/>
      <c r="B13" s="28"/>
      <c r="C13" s="29"/>
      <c r="D13" s="22"/>
      <c r="E13" s="30"/>
      <c r="F13" s="31" t="s">
        <v>21</v>
      </c>
      <c r="G13" s="31">
        <v>5740.85</v>
      </c>
      <c r="H13" s="32"/>
    </row>
    <row r="14" spans="1:8" ht="12.75">
      <c r="A14" s="27"/>
      <c r="B14" s="28"/>
      <c r="C14" s="29"/>
      <c r="D14" s="22"/>
      <c r="E14" s="30"/>
      <c r="F14" s="31"/>
      <c r="G14" s="33"/>
      <c r="H14" s="32"/>
    </row>
    <row r="15" spans="1:8" ht="12.75">
      <c r="A15" s="27"/>
      <c r="B15" s="28">
        <v>1958</v>
      </c>
      <c r="C15" s="34" t="s">
        <v>22</v>
      </c>
      <c r="D15" s="22"/>
      <c r="E15" s="30"/>
      <c r="F15" s="31" t="s">
        <v>24</v>
      </c>
      <c r="G15" s="35">
        <v>24615.64</v>
      </c>
      <c r="H15" s="32">
        <f>G15+G16+G17</f>
        <v>26372.93</v>
      </c>
    </row>
    <row r="16" spans="1:8" ht="12.75">
      <c r="A16" s="27"/>
      <c r="B16" s="28"/>
      <c r="C16" s="29" t="s">
        <v>25</v>
      </c>
      <c r="D16" s="22"/>
      <c r="E16" s="30"/>
      <c r="F16" s="31" t="s">
        <v>26</v>
      </c>
      <c r="G16" s="35">
        <v>1757.29</v>
      </c>
      <c r="H16" s="32"/>
    </row>
    <row r="17" spans="1:8" ht="12.75">
      <c r="A17" s="27"/>
      <c r="B17" s="28"/>
      <c r="C17" s="29"/>
      <c r="D17" s="22"/>
      <c r="E17" s="30"/>
      <c r="F17" s="31"/>
      <c r="G17" s="35"/>
      <c r="H17" s="32"/>
    </row>
    <row r="18" spans="1:8" ht="12.75">
      <c r="A18" s="27"/>
      <c r="B18" s="28">
        <v>1959</v>
      </c>
      <c r="C18" s="34" t="s">
        <v>27</v>
      </c>
      <c r="D18" s="22"/>
      <c r="E18" s="30"/>
      <c r="F18" s="31" t="s">
        <v>29</v>
      </c>
      <c r="G18" s="35">
        <v>18314.11</v>
      </c>
      <c r="H18" s="32">
        <f>G18+G19</f>
        <v>20044.27</v>
      </c>
    </row>
    <row r="19" spans="1:8" ht="12.75">
      <c r="A19" s="27"/>
      <c r="B19" s="28"/>
      <c r="C19" s="29" t="s">
        <v>30</v>
      </c>
      <c r="D19" s="22"/>
      <c r="E19" s="30"/>
      <c r="F19" s="31" t="s">
        <v>31</v>
      </c>
      <c r="G19" s="35">
        <v>1730.16</v>
      </c>
      <c r="H19" s="32"/>
    </row>
    <row r="20" spans="1:8" ht="12.75">
      <c r="A20" s="27"/>
      <c r="B20" s="28"/>
      <c r="C20" s="29"/>
      <c r="D20" s="22"/>
      <c r="E20" s="30"/>
      <c r="F20" s="31"/>
      <c r="G20" s="35"/>
      <c r="H20" s="32"/>
    </row>
    <row r="21" spans="1:8" ht="12.75">
      <c r="A21" s="27"/>
      <c r="B21" s="28">
        <v>1960</v>
      </c>
      <c r="C21" s="34" t="s">
        <v>32</v>
      </c>
      <c r="D21" s="22"/>
      <c r="E21" s="30"/>
      <c r="F21" s="31" t="s">
        <v>33</v>
      </c>
      <c r="G21" s="35">
        <v>43664.78</v>
      </c>
      <c r="H21" s="32">
        <f>G21+G22</f>
        <v>47267.74</v>
      </c>
    </row>
    <row r="22" spans="1:8" ht="12.75">
      <c r="A22" s="27"/>
      <c r="B22" s="28"/>
      <c r="C22" s="29" t="s">
        <v>34</v>
      </c>
      <c r="D22" s="22"/>
      <c r="E22" s="30"/>
      <c r="F22" s="31" t="s">
        <v>35</v>
      </c>
      <c r="G22" s="35">
        <v>3602.96</v>
      </c>
      <c r="H22" s="32"/>
    </row>
    <row r="23" spans="1:8" ht="12.75">
      <c r="A23" s="27"/>
      <c r="B23" s="28"/>
      <c r="C23" s="29"/>
      <c r="D23" s="22"/>
      <c r="E23" s="30"/>
      <c r="F23" s="31"/>
      <c r="G23" s="35"/>
      <c r="H23" s="32"/>
    </row>
    <row r="24" spans="1:8" ht="12.75">
      <c r="A24" s="27"/>
      <c r="B24" s="28">
        <v>1961</v>
      </c>
      <c r="C24" s="34" t="s">
        <v>36</v>
      </c>
      <c r="D24" s="22"/>
      <c r="E24" s="30"/>
      <c r="F24" s="31" t="s">
        <v>37</v>
      </c>
      <c r="G24" s="35">
        <v>64279.16</v>
      </c>
      <c r="H24" s="32">
        <f>G24+G25</f>
        <v>68175.62000000001</v>
      </c>
    </row>
    <row r="25" spans="1:8" ht="12.75">
      <c r="A25" s="27"/>
      <c r="B25" s="28"/>
      <c r="C25" s="29" t="s">
        <v>38</v>
      </c>
      <c r="D25" s="22"/>
      <c r="E25" s="30"/>
      <c r="F25" s="31" t="s">
        <v>39</v>
      </c>
      <c r="G25" s="35">
        <v>3896.46</v>
      </c>
      <c r="H25" s="32"/>
    </row>
    <row r="26" spans="1:8" ht="12.75">
      <c r="A26" s="27"/>
      <c r="B26" s="28"/>
      <c r="C26" s="29"/>
      <c r="D26" s="22"/>
      <c r="E26" s="30"/>
      <c r="F26" s="31"/>
      <c r="G26" s="35"/>
      <c r="H26" s="32"/>
    </row>
    <row r="27" spans="1:8" ht="12.75">
      <c r="A27" s="27"/>
      <c r="B27" s="28">
        <v>1962</v>
      </c>
      <c r="C27" s="34" t="s">
        <v>40</v>
      </c>
      <c r="D27" s="22"/>
      <c r="E27" s="30"/>
      <c r="F27" s="31" t="s">
        <v>42</v>
      </c>
      <c r="G27" s="35">
        <v>107576.71</v>
      </c>
      <c r="H27" s="32">
        <f>G27+G28+G29+G30</f>
        <v>135198.95</v>
      </c>
    </row>
    <row r="28" spans="1:8" ht="12.75">
      <c r="A28" s="27"/>
      <c r="B28" s="28"/>
      <c r="C28" s="29" t="s">
        <v>41</v>
      </c>
      <c r="D28" s="22"/>
      <c r="E28" s="30"/>
      <c r="F28" s="31" t="s">
        <v>43</v>
      </c>
      <c r="G28" s="35">
        <v>18239.37</v>
      </c>
      <c r="H28" s="32"/>
    </row>
    <row r="29" spans="1:8" ht="12.75">
      <c r="A29" s="27"/>
      <c r="B29" s="28"/>
      <c r="C29" s="29"/>
      <c r="D29" s="22"/>
      <c r="E29" s="30"/>
      <c r="F29" s="31" t="s">
        <v>44</v>
      </c>
      <c r="G29" s="35">
        <v>9382.87</v>
      </c>
      <c r="H29" s="32"/>
    </row>
    <row r="30" spans="1:8" ht="12.75">
      <c r="A30" s="27"/>
      <c r="B30" s="28"/>
      <c r="C30" s="29"/>
      <c r="D30" s="22"/>
      <c r="E30" s="30"/>
      <c r="F30" s="31"/>
      <c r="G30" s="35"/>
      <c r="H30" s="32"/>
    </row>
    <row r="31" spans="1:8" ht="12.75">
      <c r="A31" s="27"/>
      <c r="B31" s="28">
        <v>1963</v>
      </c>
      <c r="C31" s="34" t="s">
        <v>45</v>
      </c>
      <c r="D31" s="22"/>
      <c r="E31" s="30"/>
      <c r="F31" s="31" t="s">
        <v>46</v>
      </c>
      <c r="G31" s="35">
        <v>179894.49</v>
      </c>
      <c r="H31" s="32">
        <f>G31+G32+G33</f>
        <v>194648.58</v>
      </c>
    </row>
    <row r="32" spans="1:8" ht="12.75">
      <c r="A32" s="27"/>
      <c r="B32" s="28"/>
      <c r="C32" s="29" t="s">
        <v>23</v>
      </c>
      <c r="D32" s="22"/>
      <c r="E32" s="30"/>
      <c r="F32" s="31" t="s">
        <v>47</v>
      </c>
      <c r="G32" s="35">
        <v>14754.09</v>
      </c>
      <c r="H32" s="32"/>
    </row>
    <row r="33" spans="1:8" ht="12.75">
      <c r="A33" s="27"/>
      <c r="B33" s="28"/>
      <c r="C33" s="29"/>
      <c r="D33" s="22"/>
      <c r="E33" s="30"/>
      <c r="F33" s="31"/>
      <c r="G33" s="35"/>
      <c r="H33" s="32"/>
    </row>
    <row r="34" spans="1:9" ht="12.75">
      <c r="A34" s="27"/>
      <c r="B34" s="28">
        <v>1964</v>
      </c>
      <c r="C34" s="34" t="s">
        <v>48</v>
      </c>
      <c r="D34" s="22"/>
      <c r="E34" s="30"/>
      <c r="F34" s="31" t="s">
        <v>49</v>
      </c>
      <c r="G34" s="35">
        <v>243439.94</v>
      </c>
      <c r="H34" s="32">
        <f>G34+G35+G36+G37</f>
        <v>258679.06</v>
      </c>
      <c r="I34" s="1"/>
    </row>
    <row r="35" spans="1:9" ht="12.75">
      <c r="A35" s="27"/>
      <c r="B35" s="28"/>
      <c r="C35" s="29" t="s">
        <v>28</v>
      </c>
      <c r="D35" s="22"/>
      <c r="E35" s="30"/>
      <c r="F35" s="31" t="s">
        <v>50</v>
      </c>
      <c r="G35" s="35">
        <v>3497.26</v>
      </c>
      <c r="H35" s="32"/>
      <c r="I35" s="1"/>
    </row>
    <row r="36" spans="1:9" ht="12.75">
      <c r="A36" s="27"/>
      <c r="B36" s="28"/>
      <c r="C36" s="29"/>
      <c r="D36" s="22"/>
      <c r="E36" s="30"/>
      <c r="F36" s="31" t="s">
        <v>51</v>
      </c>
      <c r="G36" s="35">
        <v>10474.86</v>
      </c>
      <c r="H36" s="32"/>
      <c r="I36" s="1"/>
    </row>
    <row r="37" spans="1:9" ht="12.75">
      <c r="A37" s="27"/>
      <c r="B37" s="28"/>
      <c r="C37" s="29"/>
      <c r="D37" s="22"/>
      <c r="E37" s="30"/>
      <c r="F37" s="31" t="s">
        <v>52</v>
      </c>
      <c r="G37" s="35">
        <v>1267</v>
      </c>
      <c r="H37" s="32"/>
      <c r="I37" s="1"/>
    </row>
    <row r="38" spans="1:9" ht="12.75">
      <c r="A38" s="27"/>
      <c r="B38" s="28"/>
      <c r="C38" s="29"/>
      <c r="D38" s="22"/>
      <c r="E38" s="30"/>
      <c r="F38" s="31"/>
      <c r="G38" s="35"/>
      <c r="H38" s="32"/>
      <c r="I38" s="1"/>
    </row>
    <row r="39" spans="1:8" ht="12.75">
      <c r="A39" s="27"/>
      <c r="B39" s="28">
        <v>1965</v>
      </c>
      <c r="C39" s="34" t="s">
        <v>53</v>
      </c>
      <c r="D39" s="22"/>
      <c r="E39" s="30"/>
      <c r="F39" s="37" t="s">
        <v>54</v>
      </c>
      <c r="G39" s="31">
        <v>41469.74</v>
      </c>
      <c r="H39" s="32">
        <f>G39+G40</f>
        <v>42889.17</v>
      </c>
    </row>
    <row r="40" spans="1:8" ht="12.75">
      <c r="A40" s="27"/>
      <c r="B40" s="28"/>
      <c r="C40" s="29" t="s">
        <v>18</v>
      </c>
      <c r="D40" s="22"/>
      <c r="E40" s="30"/>
      <c r="F40" s="37" t="s">
        <v>55</v>
      </c>
      <c r="G40" s="31">
        <v>1419.43</v>
      </c>
      <c r="H40" s="32"/>
    </row>
    <row r="41" spans="1:8" ht="12.75">
      <c r="A41" s="27"/>
      <c r="B41" s="28"/>
      <c r="C41" s="29"/>
      <c r="D41" s="22"/>
      <c r="E41" s="30"/>
      <c r="F41" s="37"/>
      <c r="G41" s="31"/>
      <c r="H41" s="32"/>
    </row>
    <row r="42" spans="1:8" ht="12.75">
      <c r="A42" s="27"/>
      <c r="B42" s="28"/>
      <c r="C42" s="29"/>
      <c r="D42" s="22"/>
      <c r="E42" s="30"/>
      <c r="F42" s="37"/>
      <c r="G42" s="31"/>
      <c r="H42" s="32"/>
    </row>
    <row r="43" spans="1:8" ht="12.75">
      <c r="A43" s="27"/>
      <c r="B43" s="28">
        <v>1966</v>
      </c>
      <c r="C43" s="34" t="s">
        <v>56</v>
      </c>
      <c r="D43" s="22"/>
      <c r="E43" s="30"/>
      <c r="F43" s="31" t="s">
        <v>57</v>
      </c>
      <c r="G43" s="35">
        <v>34545.79</v>
      </c>
      <c r="H43" s="32">
        <f>G43+G44+G45</f>
        <v>124104.88</v>
      </c>
    </row>
    <row r="44" spans="1:8" ht="12.75">
      <c r="A44" s="27"/>
      <c r="B44" s="28"/>
      <c r="C44" s="29" t="s">
        <v>18</v>
      </c>
      <c r="D44" s="22"/>
      <c r="E44" s="30"/>
      <c r="F44" s="31" t="s">
        <v>58</v>
      </c>
      <c r="G44" s="35">
        <v>87858.93</v>
      </c>
      <c r="H44" s="32"/>
    </row>
    <row r="45" spans="1:8" ht="12.75">
      <c r="A45" s="27"/>
      <c r="B45" s="28"/>
      <c r="C45" s="29"/>
      <c r="D45" s="22"/>
      <c r="E45" s="30"/>
      <c r="F45" s="31" t="s">
        <v>59</v>
      </c>
      <c r="G45" s="35">
        <v>1700.16</v>
      </c>
      <c r="H45" s="32"/>
    </row>
    <row r="46" spans="1:8" ht="12.75">
      <c r="A46" s="27"/>
      <c r="B46" s="28"/>
      <c r="C46" s="29"/>
      <c r="D46" s="22"/>
      <c r="E46" s="30"/>
      <c r="F46" s="31"/>
      <c r="G46" s="35"/>
      <c r="H46" s="32"/>
    </row>
    <row r="47" spans="1:8" ht="12.75">
      <c r="A47" s="27"/>
      <c r="B47" s="28">
        <v>1967</v>
      </c>
      <c r="C47" s="34" t="s">
        <v>60</v>
      </c>
      <c r="D47" s="22"/>
      <c r="E47" s="30"/>
      <c r="F47" s="31" t="s">
        <v>61</v>
      </c>
      <c r="G47" s="35">
        <v>65858.9</v>
      </c>
      <c r="H47" s="32">
        <f>G47+G48</f>
        <v>71786.40999999999</v>
      </c>
    </row>
    <row r="48" spans="1:8" ht="12.75">
      <c r="A48" s="27"/>
      <c r="B48" s="28"/>
      <c r="C48" s="29" t="s">
        <v>18</v>
      </c>
      <c r="D48" s="22"/>
      <c r="E48" s="30"/>
      <c r="F48" s="31" t="s">
        <v>62</v>
      </c>
      <c r="G48" s="35">
        <v>5927.51</v>
      </c>
      <c r="H48" s="32"/>
    </row>
    <row r="49" spans="1:8" ht="12.75">
      <c r="A49" s="27"/>
      <c r="B49" s="28"/>
      <c r="C49" s="29"/>
      <c r="D49" s="22"/>
      <c r="E49" s="30"/>
      <c r="F49" s="31"/>
      <c r="G49" s="35"/>
      <c r="H49" s="32"/>
    </row>
    <row r="50" spans="1:8" ht="12.75">
      <c r="A50" s="27"/>
      <c r="B50" s="28">
        <v>1968</v>
      </c>
      <c r="C50" s="34" t="s">
        <v>63</v>
      </c>
      <c r="D50" s="22"/>
      <c r="E50" s="30"/>
      <c r="F50" s="31" t="s">
        <v>64</v>
      </c>
      <c r="G50" s="35">
        <v>23399.4</v>
      </c>
      <c r="H50" s="32">
        <f>G50+G51+G52</f>
        <v>27864.02</v>
      </c>
    </row>
    <row r="51" spans="1:9" ht="12.75">
      <c r="A51" s="27"/>
      <c r="B51" s="28"/>
      <c r="C51" s="29" t="s">
        <v>18</v>
      </c>
      <c r="D51" s="22"/>
      <c r="E51" s="30"/>
      <c r="F51" s="31" t="s">
        <v>65</v>
      </c>
      <c r="G51" s="35">
        <v>3730.19</v>
      </c>
      <c r="H51" s="32"/>
      <c r="I51" s="38"/>
    </row>
    <row r="52" spans="1:8" ht="12.75">
      <c r="A52" s="27"/>
      <c r="B52" s="28"/>
      <c r="C52" s="29"/>
      <c r="D52" s="22"/>
      <c r="E52" s="30"/>
      <c r="F52" s="39" t="s">
        <v>66</v>
      </c>
      <c r="G52" s="40">
        <v>734.43</v>
      </c>
      <c r="H52" s="32"/>
    </row>
    <row r="53" spans="1:8" ht="12.75">
      <c r="A53" s="27"/>
      <c r="B53" s="28"/>
      <c r="C53" s="29"/>
      <c r="D53" s="22"/>
      <c r="E53" s="30"/>
      <c r="F53" s="31"/>
      <c r="G53" s="35"/>
      <c r="H53" s="32"/>
    </row>
    <row r="54" spans="1:8" ht="12.75">
      <c r="A54" s="27"/>
      <c r="B54" s="28">
        <v>1969</v>
      </c>
      <c r="C54" s="34" t="s">
        <v>67</v>
      </c>
      <c r="D54" s="22"/>
      <c r="E54" s="30"/>
      <c r="F54" s="39" t="s">
        <v>68</v>
      </c>
      <c r="G54" s="31">
        <v>32648.44</v>
      </c>
      <c r="H54" s="32">
        <f>G54+G55+G56</f>
        <v>40422.88</v>
      </c>
    </row>
    <row r="55" spans="1:8" ht="12.75">
      <c r="A55" s="27"/>
      <c r="B55" s="28"/>
      <c r="C55" s="29" t="s">
        <v>18</v>
      </c>
      <c r="D55" s="22"/>
      <c r="E55" s="30"/>
      <c r="F55" s="37" t="s">
        <v>69</v>
      </c>
      <c r="G55" s="39">
        <v>6420.36</v>
      </c>
      <c r="H55" s="32"/>
    </row>
    <row r="56" spans="1:8" ht="12.75">
      <c r="A56" s="27"/>
      <c r="B56" s="28"/>
      <c r="C56" s="29"/>
      <c r="D56" s="22"/>
      <c r="E56" s="30"/>
      <c r="F56" s="41" t="s">
        <v>70</v>
      </c>
      <c r="G56" s="35">
        <v>1354.08</v>
      </c>
      <c r="H56" s="32"/>
    </row>
    <row r="57" spans="1:8" ht="12.75">
      <c r="A57" s="27"/>
      <c r="B57" s="28"/>
      <c r="C57" s="29"/>
      <c r="D57" s="22"/>
      <c r="E57" s="30"/>
      <c r="F57" s="41"/>
      <c r="G57" s="35"/>
      <c r="H57" s="32"/>
    </row>
    <row r="58" spans="1:8" ht="12.75">
      <c r="A58" s="27"/>
      <c r="B58" s="28">
        <v>1970</v>
      </c>
      <c r="C58" s="34" t="s">
        <v>71</v>
      </c>
      <c r="D58" s="22"/>
      <c r="E58" s="30"/>
      <c r="F58" s="31" t="s">
        <v>72</v>
      </c>
      <c r="G58" s="35">
        <v>107734.25</v>
      </c>
      <c r="H58" s="32">
        <f>G58+G59+G60+G61</f>
        <v>117071.09</v>
      </c>
    </row>
    <row r="59" spans="1:9" ht="12.75">
      <c r="A59" s="27"/>
      <c r="B59" s="28"/>
      <c r="C59" s="29" t="s">
        <v>18</v>
      </c>
      <c r="D59" s="22"/>
      <c r="E59" s="30"/>
      <c r="F59" s="31" t="s">
        <v>73</v>
      </c>
      <c r="G59" s="35">
        <v>3555.54</v>
      </c>
      <c r="H59" s="32"/>
      <c r="I59" s="1"/>
    </row>
    <row r="60" spans="1:9" ht="12.75">
      <c r="A60" s="27"/>
      <c r="B60" s="28"/>
      <c r="C60" s="29"/>
      <c r="D60" s="22"/>
      <c r="E60" s="30"/>
      <c r="F60" s="31" t="s">
        <v>74</v>
      </c>
      <c r="G60" s="35">
        <v>5781.3</v>
      </c>
      <c r="H60" s="32"/>
      <c r="I60" s="1"/>
    </row>
    <row r="61" spans="1:9" ht="12.75">
      <c r="A61" s="27"/>
      <c r="B61" s="28"/>
      <c r="C61" s="29"/>
      <c r="D61" s="22"/>
      <c r="E61" s="30"/>
      <c r="F61" s="31"/>
      <c r="G61" s="35"/>
      <c r="H61" s="32"/>
      <c r="I61" s="1"/>
    </row>
    <row r="62" spans="1:8" ht="12.75">
      <c r="A62" s="27"/>
      <c r="B62" s="28">
        <v>1971</v>
      </c>
      <c r="C62" s="34" t="s">
        <v>75</v>
      </c>
      <c r="D62" s="22"/>
      <c r="E62" s="30"/>
      <c r="F62" s="31" t="s">
        <v>76</v>
      </c>
      <c r="G62" s="35">
        <v>17138.09</v>
      </c>
      <c r="H62" s="32">
        <f>G62+G63</f>
        <v>18281.510000000002</v>
      </c>
    </row>
    <row r="63" spans="1:8" ht="12.75">
      <c r="A63" s="27"/>
      <c r="B63" s="28"/>
      <c r="C63" s="29" t="s">
        <v>28</v>
      </c>
      <c r="D63" s="22"/>
      <c r="E63" s="30"/>
      <c r="F63" s="31" t="s">
        <v>77</v>
      </c>
      <c r="G63" s="35">
        <v>1143.42</v>
      </c>
      <c r="H63" s="32"/>
    </row>
    <row r="64" spans="1:8" ht="12.75">
      <c r="A64" s="27"/>
      <c r="B64" s="28"/>
      <c r="C64" s="29"/>
      <c r="D64" s="22"/>
      <c r="E64" s="30"/>
      <c r="F64" s="31"/>
      <c r="G64" s="35"/>
      <c r="H64" s="32"/>
    </row>
    <row r="65" spans="1:8" ht="12.75">
      <c r="A65" s="27"/>
      <c r="B65" s="28">
        <v>1972</v>
      </c>
      <c r="C65" s="34" t="s">
        <v>78</v>
      </c>
      <c r="D65" s="22"/>
      <c r="E65" s="30"/>
      <c r="F65" s="31" t="s">
        <v>79</v>
      </c>
      <c r="G65" s="35">
        <v>34917.9</v>
      </c>
      <c r="H65" s="32">
        <f>G65+G66</f>
        <v>38532.840000000004</v>
      </c>
    </row>
    <row r="66" spans="1:8" ht="12.75">
      <c r="A66" s="27"/>
      <c r="B66" s="28"/>
      <c r="C66" s="29" t="s">
        <v>80</v>
      </c>
      <c r="D66" s="22"/>
      <c r="E66" s="30"/>
      <c r="F66" s="31" t="s">
        <v>81</v>
      </c>
      <c r="G66" s="35">
        <v>3614.94</v>
      </c>
      <c r="H66" s="32"/>
    </row>
    <row r="67" spans="1:8" ht="12.75">
      <c r="A67" s="27"/>
      <c r="B67" s="28"/>
      <c r="C67" s="29"/>
      <c r="D67" s="22"/>
      <c r="E67" s="30"/>
      <c r="F67" s="31"/>
      <c r="G67" s="35"/>
      <c r="H67" s="32"/>
    </row>
    <row r="68" spans="1:8" ht="12.75">
      <c r="A68" s="27"/>
      <c r="B68" s="28">
        <v>1973</v>
      </c>
      <c r="C68" s="34" t="s">
        <v>82</v>
      </c>
      <c r="D68" s="22"/>
      <c r="E68" s="30"/>
      <c r="F68" s="31" t="s">
        <v>83</v>
      </c>
      <c r="G68" s="35">
        <v>37658.41</v>
      </c>
      <c r="H68" s="32">
        <f>G68+G69</f>
        <v>40586.73</v>
      </c>
    </row>
    <row r="69" spans="1:8" ht="12.75">
      <c r="A69" s="27"/>
      <c r="B69" s="28"/>
      <c r="C69" s="29" t="s">
        <v>84</v>
      </c>
      <c r="D69" s="22"/>
      <c r="E69" s="30"/>
      <c r="F69" s="31" t="s">
        <v>85</v>
      </c>
      <c r="G69" s="35">
        <v>2928.32</v>
      </c>
      <c r="H69" s="32"/>
    </row>
    <row r="70" spans="1:8" ht="12.75">
      <c r="A70" s="27"/>
      <c r="B70" s="28"/>
      <c r="C70" s="29"/>
      <c r="D70" s="22"/>
      <c r="E70" s="30"/>
      <c r="F70" s="31"/>
      <c r="G70" s="35"/>
      <c r="H70" s="32"/>
    </row>
    <row r="71" spans="1:8" ht="12.75">
      <c r="A71" s="27"/>
      <c r="B71" s="28">
        <v>1974</v>
      </c>
      <c r="C71" s="34" t="s">
        <v>86</v>
      </c>
      <c r="D71" s="22"/>
      <c r="E71" s="30"/>
      <c r="F71" s="31" t="s">
        <v>87</v>
      </c>
      <c r="G71" s="35">
        <v>16845.39</v>
      </c>
      <c r="H71" s="32">
        <f>G71+G72</f>
        <v>19022.43</v>
      </c>
    </row>
    <row r="72" spans="1:8" ht="12.75">
      <c r="A72" s="27"/>
      <c r="B72" s="28"/>
      <c r="C72" s="42" t="s">
        <v>88</v>
      </c>
      <c r="D72" s="43"/>
      <c r="E72" s="44"/>
      <c r="F72" s="31" t="s">
        <v>89</v>
      </c>
      <c r="G72" s="35">
        <v>2177.04</v>
      </c>
      <c r="H72" s="32"/>
    </row>
    <row r="73" spans="1:8" ht="12.75">
      <c r="A73" s="27"/>
      <c r="B73" s="28"/>
      <c r="C73" s="42"/>
      <c r="D73" s="43"/>
      <c r="E73" s="44"/>
      <c r="F73" s="31"/>
      <c r="G73" s="35"/>
      <c r="H73" s="32"/>
    </row>
    <row r="74" spans="1:8" ht="12.75">
      <c r="A74" s="27"/>
      <c r="B74" s="28">
        <v>1975</v>
      </c>
      <c r="C74" s="34" t="s">
        <v>90</v>
      </c>
      <c r="D74" s="22"/>
      <c r="E74" s="30"/>
      <c r="F74" s="31" t="s">
        <v>91</v>
      </c>
      <c r="G74" s="35">
        <v>54595.16</v>
      </c>
      <c r="H74" s="32">
        <f>G74+G75+G76</f>
        <v>55529.3</v>
      </c>
    </row>
    <row r="75" spans="1:8" ht="12.75">
      <c r="A75" s="27"/>
      <c r="B75" s="45"/>
      <c r="C75" s="29" t="s">
        <v>18</v>
      </c>
      <c r="D75" s="22"/>
      <c r="E75" s="30"/>
      <c r="F75" s="31" t="s">
        <v>92</v>
      </c>
      <c r="G75" s="35">
        <v>934.14</v>
      </c>
      <c r="H75" s="32"/>
    </row>
    <row r="76" spans="1:8" ht="12.75">
      <c r="A76" s="27"/>
      <c r="B76" s="45"/>
      <c r="C76" s="42"/>
      <c r="D76" s="43"/>
      <c r="E76" s="44"/>
      <c r="F76" s="31"/>
      <c r="G76" s="35"/>
      <c r="H76" s="32"/>
    </row>
    <row r="77" spans="1:8" ht="12.75">
      <c r="A77" s="27"/>
      <c r="B77" s="46">
        <v>1978</v>
      </c>
      <c r="C77" s="34" t="s">
        <v>93</v>
      </c>
      <c r="D77" s="22"/>
      <c r="E77" s="30"/>
      <c r="F77" s="31" t="s">
        <v>94</v>
      </c>
      <c r="G77" s="35">
        <v>57957.45</v>
      </c>
      <c r="H77" s="32">
        <f>G77+G78</f>
        <v>60745.63</v>
      </c>
    </row>
    <row r="78" spans="1:8" ht="12.75">
      <c r="A78" s="27"/>
      <c r="B78" s="28"/>
      <c r="C78" s="29" t="s">
        <v>23</v>
      </c>
      <c r="D78" s="22"/>
      <c r="E78" s="30"/>
      <c r="F78" s="31" t="s">
        <v>95</v>
      </c>
      <c r="G78" s="35">
        <v>2788.18</v>
      </c>
      <c r="H78" s="32"/>
    </row>
    <row r="79" spans="1:8" ht="12.75">
      <c r="A79" s="27"/>
      <c r="B79" s="28"/>
      <c r="C79" s="29"/>
      <c r="D79" s="22"/>
      <c r="E79" s="30"/>
      <c r="F79" s="31"/>
      <c r="G79" s="35"/>
      <c r="H79" s="32"/>
    </row>
    <row r="80" spans="1:8" ht="12.75">
      <c r="A80" s="27"/>
      <c r="B80" s="28"/>
      <c r="C80" s="29"/>
      <c r="D80" s="22"/>
      <c r="E80" s="30"/>
      <c r="F80" s="31"/>
      <c r="G80" s="35"/>
      <c r="H80" s="32"/>
    </row>
    <row r="81" spans="1:8" ht="12.75">
      <c r="A81" s="27"/>
      <c r="B81" s="46">
        <v>1979</v>
      </c>
      <c r="C81" s="34" t="s">
        <v>96</v>
      </c>
      <c r="D81" s="22"/>
      <c r="E81" s="30"/>
      <c r="F81" s="31" t="s">
        <v>97</v>
      </c>
      <c r="G81" s="35">
        <v>62930.46</v>
      </c>
      <c r="H81" s="32">
        <f>G81+G82+G83</f>
        <v>78418.75</v>
      </c>
    </row>
    <row r="82" spans="1:8" ht="12.75">
      <c r="A82" s="27"/>
      <c r="B82" s="28"/>
      <c r="C82" s="29" t="s">
        <v>23</v>
      </c>
      <c r="D82" s="22"/>
      <c r="E82" s="30"/>
      <c r="F82" s="31" t="s">
        <v>98</v>
      </c>
      <c r="G82" s="35">
        <v>11534.54</v>
      </c>
      <c r="H82" s="32"/>
    </row>
    <row r="83" spans="1:8" ht="12.75">
      <c r="A83" s="27"/>
      <c r="B83" s="28"/>
      <c r="C83" s="29"/>
      <c r="D83" s="22"/>
      <c r="E83" s="30"/>
      <c r="F83" s="31" t="s">
        <v>99</v>
      </c>
      <c r="G83" s="35">
        <v>3953.75</v>
      </c>
      <c r="H83" s="32"/>
    </row>
    <row r="84" spans="1:8" ht="12.75">
      <c r="A84" s="27"/>
      <c r="B84" s="28"/>
      <c r="C84" s="29"/>
      <c r="D84" s="22"/>
      <c r="E84" s="30"/>
      <c r="F84" s="31"/>
      <c r="G84" s="35"/>
      <c r="H84" s="32"/>
    </row>
    <row r="85" spans="1:8" ht="12.75">
      <c r="A85" s="27"/>
      <c r="B85" s="46">
        <v>1982</v>
      </c>
      <c r="C85" s="34" t="s">
        <v>100</v>
      </c>
      <c r="D85" s="22"/>
      <c r="E85" s="30"/>
      <c r="F85" s="31" t="s">
        <v>101</v>
      </c>
      <c r="G85" s="35">
        <v>114437.49</v>
      </c>
      <c r="H85" s="32">
        <f>G85+G86+G87+G89</f>
        <v>195868.67</v>
      </c>
    </row>
    <row r="86" spans="1:9" ht="12.75">
      <c r="A86" s="27"/>
      <c r="B86" s="28"/>
      <c r="C86" s="29" t="s">
        <v>18</v>
      </c>
      <c r="D86" s="22"/>
      <c r="E86" s="30"/>
      <c r="F86" s="31" t="s">
        <v>102</v>
      </c>
      <c r="G86" s="35">
        <v>79884.05</v>
      </c>
      <c r="H86" s="32"/>
      <c r="I86" s="1"/>
    </row>
    <row r="87" spans="1:8" ht="12.75">
      <c r="A87" s="27"/>
      <c r="B87" s="28"/>
      <c r="C87" s="29"/>
      <c r="D87" s="22"/>
      <c r="E87" s="30"/>
      <c r="F87" s="31" t="s">
        <v>103</v>
      </c>
      <c r="G87" s="35">
        <v>1547.13</v>
      </c>
      <c r="H87" s="32"/>
    </row>
    <row r="88" spans="1:8" ht="12.75">
      <c r="A88" s="27"/>
      <c r="B88" s="47"/>
      <c r="C88" s="48"/>
      <c r="D88" s="22"/>
      <c r="E88" s="30"/>
      <c r="F88" s="31"/>
      <c r="G88" s="35"/>
      <c r="H88" s="32"/>
    </row>
    <row r="89" spans="1:8" ht="12.75">
      <c r="A89" s="27"/>
      <c r="B89" s="47"/>
      <c r="C89" s="48"/>
      <c r="D89" s="22"/>
      <c r="E89" s="30"/>
      <c r="F89" s="31"/>
      <c r="G89" s="35"/>
      <c r="H89" s="32"/>
    </row>
    <row r="90" spans="1:8" ht="12.75">
      <c r="A90" s="27"/>
      <c r="B90" s="46">
        <v>1983</v>
      </c>
      <c r="C90" s="34" t="s">
        <v>104</v>
      </c>
      <c r="D90" s="22"/>
      <c r="E90" s="30"/>
      <c r="F90" s="31" t="s">
        <v>105</v>
      </c>
      <c r="G90" s="35">
        <v>118903.1</v>
      </c>
      <c r="H90" s="32">
        <f>G90+G91+G92</f>
        <v>143156.12</v>
      </c>
    </row>
    <row r="91" spans="1:8" ht="12.75">
      <c r="A91" s="27"/>
      <c r="B91" s="28"/>
      <c r="C91" s="29" t="s">
        <v>106</v>
      </c>
      <c r="D91" s="22"/>
      <c r="E91" s="30"/>
      <c r="F91" s="31" t="s">
        <v>107</v>
      </c>
      <c r="G91" s="35">
        <v>11849.45</v>
      </c>
      <c r="H91" s="32"/>
    </row>
    <row r="92" spans="1:8" ht="12.75">
      <c r="A92" s="27"/>
      <c r="B92" s="28"/>
      <c r="C92" s="29"/>
      <c r="D92" s="22"/>
      <c r="E92" s="30"/>
      <c r="F92" s="31" t="s">
        <v>108</v>
      </c>
      <c r="G92" s="35">
        <v>12403.57</v>
      </c>
      <c r="H92" s="32"/>
    </row>
    <row r="93" spans="1:8" ht="12.75">
      <c r="A93" s="27"/>
      <c r="B93" s="28"/>
      <c r="C93" s="29"/>
      <c r="D93" s="22"/>
      <c r="E93" s="30"/>
      <c r="F93" s="31"/>
      <c r="G93" s="35"/>
      <c r="H93" s="32"/>
    </row>
    <row r="94" spans="1:8" ht="12.75">
      <c r="A94" s="27"/>
      <c r="B94" s="46">
        <v>1984</v>
      </c>
      <c r="C94" s="34" t="s">
        <v>109</v>
      </c>
      <c r="D94" s="22"/>
      <c r="E94" s="30"/>
      <c r="F94" s="31" t="s">
        <v>110</v>
      </c>
      <c r="G94" s="35">
        <v>16360.97</v>
      </c>
      <c r="H94" s="32">
        <f>G94+G95</f>
        <v>18761.55</v>
      </c>
    </row>
    <row r="95" spans="1:8" ht="12.75">
      <c r="A95" s="27"/>
      <c r="B95" s="28"/>
      <c r="C95" s="29" t="s">
        <v>18</v>
      </c>
      <c r="D95" s="22"/>
      <c r="E95" s="30"/>
      <c r="F95" s="31" t="s">
        <v>111</v>
      </c>
      <c r="G95" s="35">
        <v>2400.58</v>
      </c>
      <c r="H95" s="32"/>
    </row>
    <row r="96" spans="1:8" ht="12.75">
      <c r="A96" s="27"/>
      <c r="B96" s="28"/>
      <c r="C96" s="29"/>
      <c r="D96" s="22"/>
      <c r="E96" s="30"/>
      <c r="F96" s="31"/>
      <c r="G96" s="35"/>
      <c r="H96" s="32"/>
    </row>
    <row r="97" spans="1:9" ht="12.75">
      <c r="A97" s="27"/>
      <c r="B97" s="46">
        <v>1985</v>
      </c>
      <c r="C97" s="34" t="s">
        <v>112</v>
      </c>
      <c r="D97" s="22"/>
      <c r="E97" s="30"/>
      <c r="F97" s="31" t="s">
        <v>113</v>
      </c>
      <c r="G97" s="31">
        <v>61884.94</v>
      </c>
      <c r="H97" s="32">
        <f>G97+G98+G99</f>
        <v>83080.19</v>
      </c>
      <c r="I97" s="1"/>
    </row>
    <row r="98" spans="1:8" ht="12.75">
      <c r="A98" s="27"/>
      <c r="B98" s="28"/>
      <c r="C98" s="29" t="s">
        <v>18</v>
      </c>
      <c r="D98" s="22"/>
      <c r="E98" s="30"/>
      <c r="F98" s="31" t="s">
        <v>114</v>
      </c>
      <c r="G98" s="31">
        <v>18525.08</v>
      </c>
      <c r="H98" s="49"/>
    </row>
    <row r="99" spans="1:8" ht="12.75">
      <c r="A99" s="27"/>
      <c r="B99" s="28"/>
      <c r="C99" s="29"/>
      <c r="D99" s="22"/>
      <c r="E99" s="30"/>
      <c r="F99" s="31" t="s">
        <v>115</v>
      </c>
      <c r="G99" s="31">
        <v>2670.17</v>
      </c>
      <c r="H99" s="49"/>
    </row>
    <row r="100" spans="1:8" ht="12.75">
      <c r="A100" s="27"/>
      <c r="B100" s="28"/>
      <c r="C100" s="29"/>
      <c r="D100" s="22"/>
      <c r="E100" s="30"/>
      <c r="F100" s="31"/>
      <c r="G100" s="31"/>
      <c r="H100" s="49"/>
    </row>
    <row r="101" spans="1:8" ht="12.75">
      <c r="A101" s="27"/>
      <c r="B101" s="46">
        <v>1986</v>
      </c>
      <c r="C101" s="34" t="s">
        <v>116</v>
      </c>
      <c r="D101" s="22"/>
      <c r="E101" s="30"/>
      <c r="F101" s="31" t="s">
        <v>117</v>
      </c>
      <c r="G101" s="35">
        <v>4415.49</v>
      </c>
      <c r="H101" s="32">
        <f>G101+G102</f>
        <v>4488.82</v>
      </c>
    </row>
    <row r="102" spans="1:8" ht="12.75">
      <c r="A102" s="27"/>
      <c r="B102" s="28"/>
      <c r="C102" s="29" t="s">
        <v>18</v>
      </c>
      <c r="D102" s="22"/>
      <c r="E102" s="30"/>
      <c r="F102" s="31" t="s">
        <v>118</v>
      </c>
      <c r="G102" s="35">
        <v>73.33</v>
      </c>
      <c r="H102" s="32"/>
    </row>
    <row r="103" spans="1:8" ht="12.75">
      <c r="A103" s="27"/>
      <c r="B103" s="28"/>
      <c r="C103" s="29"/>
      <c r="D103" s="22"/>
      <c r="E103" s="30"/>
      <c r="F103" s="31"/>
      <c r="G103" s="35"/>
      <c r="H103" s="32"/>
    </row>
    <row r="104" spans="1:8" ht="12.75">
      <c r="A104" s="27"/>
      <c r="B104" s="46">
        <v>1987</v>
      </c>
      <c r="C104" s="34" t="s">
        <v>119</v>
      </c>
      <c r="D104" s="22"/>
      <c r="E104" s="30"/>
      <c r="F104" s="31" t="s">
        <v>120</v>
      </c>
      <c r="G104" s="35">
        <v>13006.78</v>
      </c>
      <c r="H104" s="32">
        <f>G104+G105</f>
        <v>13834.85</v>
      </c>
    </row>
    <row r="105" spans="1:8" ht="12.75">
      <c r="A105" s="27"/>
      <c r="B105" s="28"/>
      <c r="C105" s="29" t="s">
        <v>18</v>
      </c>
      <c r="D105" s="22"/>
      <c r="E105" s="30"/>
      <c r="F105" s="31" t="s">
        <v>121</v>
      </c>
      <c r="G105" s="35">
        <v>828.07</v>
      </c>
      <c r="H105" s="32"/>
    </row>
    <row r="106" spans="1:8" ht="12.75">
      <c r="A106" s="27"/>
      <c r="B106" s="28"/>
      <c r="C106" s="29"/>
      <c r="D106" s="22"/>
      <c r="E106" s="30"/>
      <c r="F106" s="31"/>
      <c r="G106" s="35"/>
      <c r="H106" s="32"/>
    </row>
    <row r="107" spans="1:8" ht="12.75">
      <c r="A107" s="27"/>
      <c r="B107" s="46">
        <v>1988</v>
      </c>
      <c r="C107" s="21" t="s">
        <v>122</v>
      </c>
      <c r="D107" s="50"/>
      <c r="E107" s="23"/>
      <c r="F107" s="31" t="s">
        <v>123</v>
      </c>
      <c r="G107" s="35">
        <v>29193.2</v>
      </c>
      <c r="H107" s="32">
        <f>G107+G108+G109</f>
        <v>30714.59</v>
      </c>
    </row>
    <row r="108" spans="1:8" ht="12.75">
      <c r="A108" s="51"/>
      <c r="B108" s="45"/>
      <c r="C108" s="52" t="s">
        <v>18</v>
      </c>
      <c r="D108" s="43"/>
      <c r="E108" s="44"/>
      <c r="F108" s="31" t="s">
        <v>124</v>
      </c>
      <c r="G108" s="35">
        <v>1521.39</v>
      </c>
      <c r="H108" s="32"/>
    </row>
    <row r="109" spans="1:8" ht="12.75">
      <c r="A109" s="51"/>
      <c r="B109" s="45"/>
      <c r="C109" s="52"/>
      <c r="D109" s="43"/>
      <c r="E109" s="44"/>
      <c r="F109" s="31"/>
      <c r="G109" s="35"/>
      <c r="H109" s="32"/>
    </row>
    <row r="110" spans="1:8" ht="12.75">
      <c r="A110" s="27"/>
      <c r="B110" s="46">
        <v>1981</v>
      </c>
      <c r="C110" s="53" t="s">
        <v>125</v>
      </c>
      <c r="D110" s="22"/>
      <c r="E110" s="30"/>
      <c r="F110" s="37" t="s">
        <v>126</v>
      </c>
      <c r="G110" s="31">
        <v>115162.66</v>
      </c>
      <c r="H110" s="32">
        <f>G110+G111+G112</f>
        <v>162573.93999999997</v>
      </c>
    </row>
    <row r="111" spans="1:8" ht="12.75">
      <c r="A111" s="51"/>
      <c r="B111" s="45"/>
      <c r="C111" s="54" t="s">
        <v>18</v>
      </c>
      <c r="D111" s="43"/>
      <c r="E111" s="44"/>
      <c r="F111" s="31" t="s">
        <v>127</v>
      </c>
      <c r="G111" s="31">
        <v>43119.2</v>
      </c>
      <c r="H111" s="32"/>
    </row>
    <row r="112" spans="1:8" ht="12.75">
      <c r="A112" s="51"/>
      <c r="B112" s="45"/>
      <c r="C112" s="54"/>
      <c r="D112" s="43"/>
      <c r="E112" s="44"/>
      <c r="F112" s="37" t="s">
        <v>128</v>
      </c>
      <c r="G112" s="31">
        <v>4292.08</v>
      </c>
      <c r="H112" s="32"/>
    </row>
    <row r="113" spans="1:8" ht="12.75">
      <c r="A113" s="51"/>
      <c r="B113" s="55"/>
      <c r="C113" s="54"/>
      <c r="D113" s="43"/>
      <c r="E113" s="44"/>
      <c r="F113" s="37"/>
      <c r="G113" s="31"/>
      <c r="H113" s="32"/>
    </row>
    <row r="114" spans="1:8" ht="12.75">
      <c r="A114" s="27"/>
      <c r="B114" s="56">
        <v>1989</v>
      </c>
      <c r="C114" s="57" t="s">
        <v>129</v>
      </c>
      <c r="D114" s="22"/>
      <c r="E114" s="30"/>
      <c r="F114" s="37" t="s">
        <v>130</v>
      </c>
      <c r="G114" s="31">
        <v>39892.01</v>
      </c>
      <c r="H114" s="32">
        <f>G114+G115+G116</f>
        <v>43469.159999999996</v>
      </c>
    </row>
    <row r="115" spans="1:8" ht="12.75">
      <c r="A115" s="51"/>
      <c r="B115" s="45"/>
      <c r="C115" s="54" t="s">
        <v>18</v>
      </c>
      <c r="D115" s="43"/>
      <c r="E115" s="44"/>
      <c r="F115" s="31" t="s">
        <v>131</v>
      </c>
      <c r="G115" s="31">
        <v>1748.63</v>
      </c>
      <c r="H115" s="32"/>
    </row>
    <row r="116" spans="1:8" ht="12.75">
      <c r="A116" s="51"/>
      <c r="B116" s="45"/>
      <c r="C116" s="54"/>
      <c r="D116" s="43"/>
      <c r="E116" s="44"/>
      <c r="F116" s="31" t="s">
        <v>132</v>
      </c>
      <c r="G116" s="35">
        <v>1828.52</v>
      </c>
      <c r="H116" s="32"/>
    </row>
    <row r="117" spans="1:8" ht="12.75">
      <c r="A117" s="51"/>
      <c r="B117" s="45"/>
      <c r="C117" s="54"/>
      <c r="D117" s="43"/>
      <c r="E117" s="44"/>
      <c r="F117" s="31"/>
      <c r="G117" s="35"/>
      <c r="H117" s="32"/>
    </row>
    <row r="118" spans="1:9" ht="12.75">
      <c r="A118" s="27"/>
      <c r="B118" s="56">
        <v>1991</v>
      </c>
      <c r="C118" s="57" t="s">
        <v>133</v>
      </c>
      <c r="D118" s="22"/>
      <c r="E118" s="30"/>
      <c r="F118" s="31" t="s">
        <v>134</v>
      </c>
      <c r="G118" s="31">
        <v>2175.34</v>
      </c>
      <c r="H118" s="32">
        <f>G118+G120+G119</f>
        <v>32464.87</v>
      </c>
      <c r="I118" s="1"/>
    </row>
    <row r="119" spans="1:8" ht="12.75">
      <c r="A119" s="51"/>
      <c r="B119" s="45"/>
      <c r="C119" s="54" t="s">
        <v>18</v>
      </c>
      <c r="D119" s="43"/>
      <c r="E119" s="44"/>
      <c r="F119" s="35" t="s">
        <v>135</v>
      </c>
      <c r="G119" s="31">
        <v>1918.82</v>
      </c>
      <c r="H119" s="58"/>
    </row>
    <row r="120" spans="1:8" ht="12.75">
      <c r="A120" s="51"/>
      <c r="B120" s="45"/>
      <c r="C120" s="54"/>
      <c r="D120" s="43"/>
      <c r="E120" s="44"/>
      <c r="F120" s="35" t="s">
        <v>136</v>
      </c>
      <c r="G120" s="31">
        <v>28370.71</v>
      </c>
      <c r="H120" s="58"/>
    </row>
    <row r="121" spans="1:8" ht="12.75">
      <c r="A121" s="51"/>
      <c r="B121" s="55"/>
      <c r="C121" s="54"/>
      <c r="D121" s="43"/>
      <c r="E121" s="44"/>
      <c r="H121" s="58"/>
    </row>
    <row r="122" spans="1:8" ht="12.75">
      <c r="A122" s="27"/>
      <c r="B122" s="56">
        <v>1990</v>
      </c>
      <c r="C122" s="57" t="s">
        <v>137</v>
      </c>
      <c r="D122" s="22"/>
      <c r="E122" s="30"/>
      <c r="F122" s="31" t="s">
        <v>138</v>
      </c>
      <c r="G122" s="31">
        <v>56802.66</v>
      </c>
      <c r="H122" s="32">
        <f>G122+G123</f>
        <v>58335.79</v>
      </c>
    </row>
    <row r="123" spans="1:8" ht="12.75">
      <c r="A123" s="27"/>
      <c r="B123" s="28"/>
      <c r="C123" s="59" t="s">
        <v>18</v>
      </c>
      <c r="D123" s="22"/>
      <c r="E123" s="30"/>
      <c r="F123" s="31" t="s">
        <v>139</v>
      </c>
      <c r="G123" s="31">
        <v>1533.13</v>
      </c>
      <c r="H123" s="32"/>
    </row>
    <row r="124" spans="1:8" ht="12.75">
      <c r="A124" s="27"/>
      <c r="B124" s="28"/>
      <c r="C124" s="59"/>
      <c r="D124" s="22"/>
      <c r="E124" s="30"/>
      <c r="F124" s="31"/>
      <c r="G124" s="31"/>
      <c r="H124" s="32"/>
    </row>
    <row r="125" spans="1:10" ht="12.75">
      <c r="A125" s="27"/>
      <c r="B125" s="46">
        <v>1992</v>
      </c>
      <c r="C125" s="57" t="s">
        <v>140</v>
      </c>
      <c r="D125" s="22"/>
      <c r="E125" s="30"/>
      <c r="F125" s="31" t="s">
        <v>141</v>
      </c>
      <c r="G125" s="31">
        <v>119.68</v>
      </c>
      <c r="H125" s="32">
        <f>G125+G126</f>
        <v>119.68</v>
      </c>
      <c r="J125" s="38"/>
    </row>
    <row r="126" spans="1:8" ht="12.75">
      <c r="A126" s="27"/>
      <c r="B126" s="28"/>
      <c r="C126" s="59" t="s">
        <v>28</v>
      </c>
      <c r="D126" s="22"/>
      <c r="E126" s="30"/>
      <c r="F126" s="31"/>
      <c r="G126" s="31"/>
      <c r="H126" s="32"/>
    </row>
    <row r="127" spans="1:8" ht="12.75">
      <c r="A127" s="27"/>
      <c r="B127" s="28"/>
      <c r="C127" s="59"/>
      <c r="D127" s="22"/>
      <c r="E127" s="30"/>
      <c r="F127" s="31"/>
      <c r="G127" s="31"/>
      <c r="H127" s="32"/>
    </row>
    <row r="128" spans="1:8" ht="12.75">
      <c r="A128" s="27"/>
      <c r="B128" s="60">
        <v>1993</v>
      </c>
      <c r="C128" s="61" t="s">
        <v>142</v>
      </c>
      <c r="D128" s="62"/>
      <c r="E128" s="63"/>
      <c r="F128" s="31" t="s">
        <v>144</v>
      </c>
      <c r="G128" s="31">
        <v>285619.69</v>
      </c>
      <c r="H128" s="32">
        <f>G128+G129+G130</f>
        <v>310336</v>
      </c>
    </row>
    <row r="129" spans="1:8" ht="12.75">
      <c r="A129" s="27"/>
      <c r="B129" s="64"/>
      <c r="C129" s="65" t="s">
        <v>143</v>
      </c>
      <c r="D129" s="62"/>
      <c r="E129" s="63"/>
      <c r="F129" s="31" t="s">
        <v>145</v>
      </c>
      <c r="G129" s="31">
        <v>11687.6</v>
      </c>
      <c r="H129" s="32"/>
    </row>
    <row r="130" spans="1:8" ht="12.75">
      <c r="A130" s="27"/>
      <c r="B130" s="64"/>
      <c r="C130" s="65"/>
      <c r="D130" s="62"/>
      <c r="E130" s="63"/>
      <c r="F130" s="31" t="s">
        <v>146</v>
      </c>
      <c r="G130" s="31">
        <v>13028.71</v>
      </c>
      <c r="H130" s="32"/>
    </row>
    <row r="131" spans="1:8" ht="12.75">
      <c r="A131" s="27"/>
      <c r="B131" s="64"/>
      <c r="C131" s="65"/>
      <c r="D131" s="62"/>
      <c r="E131" s="63"/>
      <c r="F131" s="31"/>
      <c r="G131" s="31"/>
      <c r="H131" s="32"/>
    </row>
    <row r="132" spans="1:8" ht="12.75">
      <c r="A132" s="27"/>
      <c r="B132" s="64">
        <v>1994</v>
      </c>
      <c r="C132" s="61" t="s">
        <v>147</v>
      </c>
      <c r="D132" s="62"/>
      <c r="E132" s="66"/>
      <c r="F132" s="31" t="s">
        <v>149</v>
      </c>
      <c r="G132" s="31">
        <v>81357.4</v>
      </c>
      <c r="H132" s="32">
        <f>G132+G133+G134</f>
        <v>453295.48</v>
      </c>
    </row>
    <row r="133" spans="1:8" ht="12.75">
      <c r="A133" s="27"/>
      <c r="B133" s="64"/>
      <c r="C133" s="61" t="s">
        <v>148</v>
      </c>
      <c r="D133" s="62"/>
      <c r="E133" s="63"/>
      <c r="F133" s="31" t="s">
        <v>150</v>
      </c>
      <c r="G133" s="31">
        <v>369128.2</v>
      </c>
      <c r="H133" s="32"/>
    </row>
    <row r="134" spans="1:8" ht="12.75">
      <c r="A134" s="27"/>
      <c r="B134" s="64"/>
      <c r="C134" s="61"/>
      <c r="D134" s="62"/>
      <c r="E134" s="63"/>
      <c r="F134" s="31" t="s">
        <v>151</v>
      </c>
      <c r="G134" s="31">
        <v>2809.88</v>
      </c>
      <c r="H134" s="32"/>
    </row>
    <row r="135" spans="1:8" ht="12.75">
      <c r="A135" s="51"/>
      <c r="B135" s="64"/>
      <c r="C135" s="61"/>
      <c r="D135" s="62"/>
      <c r="E135" s="63"/>
      <c r="F135" s="31"/>
      <c r="G135" s="31"/>
      <c r="H135" s="32"/>
    </row>
    <row r="136" spans="1:8" ht="12.75">
      <c r="A136" s="51"/>
      <c r="B136" s="28">
        <v>1995</v>
      </c>
      <c r="C136" s="57" t="s">
        <v>152</v>
      </c>
      <c r="D136" s="22"/>
      <c r="E136" s="30"/>
      <c r="F136" s="39" t="s">
        <v>153</v>
      </c>
      <c r="G136" s="31">
        <v>56771.95</v>
      </c>
      <c r="H136" s="32">
        <f>G136+G137</f>
        <v>59935.5</v>
      </c>
    </row>
    <row r="137" spans="1:8" ht="12.75">
      <c r="A137" s="27"/>
      <c r="B137" s="28"/>
      <c r="C137" s="57"/>
      <c r="D137" s="22"/>
      <c r="E137" s="30"/>
      <c r="F137" s="31" t="s">
        <v>154</v>
      </c>
      <c r="G137" s="31">
        <v>3163.55</v>
      </c>
      <c r="H137" s="32"/>
    </row>
    <row r="138" spans="1:8" ht="12.75">
      <c r="A138" s="27"/>
      <c r="B138" s="28"/>
      <c r="C138" s="57"/>
      <c r="D138" s="22"/>
      <c r="E138" s="30"/>
      <c r="F138" s="31"/>
      <c r="G138" s="31"/>
      <c r="H138" s="32"/>
    </row>
    <row r="139" spans="1:8" ht="12.75">
      <c r="A139" s="27"/>
      <c r="B139" s="64">
        <v>1996</v>
      </c>
      <c r="C139" s="61" t="s">
        <v>155</v>
      </c>
      <c r="D139" s="62"/>
      <c r="E139" s="63"/>
      <c r="F139" s="31" t="s">
        <v>156</v>
      </c>
      <c r="G139" s="31">
        <v>28278.46</v>
      </c>
      <c r="H139" s="32">
        <f>G139+G140+G141</f>
        <v>38782.840000000004</v>
      </c>
    </row>
    <row r="140" spans="1:8" ht="12.75">
      <c r="A140" s="27"/>
      <c r="B140" s="64"/>
      <c r="C140" s="61" t="s">
        <v>18</v>
      </c>
      <c r="D140" s="62"/>
      <c r="E140" s="63"/>
      <c r="F140" s="31" t="s">
        <v>157</v>
      </c>
      <c r="G140" s="31">
        <v>8872.33</v>
      </c>
      <c r="H140" s="32"/>
    </row>
    <row r="141" spans="1:8" ht="12.75">
      <c r="A141" s="27"/>
      <c r="B141" s="64"/>
      <c r="C141" s="61"/>
      <c r="D141" s="62"/>
      <c r="E141" s="63"/>
      <c r="F141" s="31" t="s">
        <v>158</v>
      </c>
      <c r="G141" s="31">
        <v>1632.05</v>
      </c>
      <c r="H141" s="32"/>
    </row>
    <row r="142" spans="1:8" ht="12.75">
      <c r="A142" s="27"/>
      <c r="B142" s="64"/>
      <c r="C142" s="61"/>
      <c r="D142" s="62"/>
      <c r="E142" s="63"/>
      <c r="F142" s="31"/>
      <c r="G142" s="31"/>
      <c r="H142" s="32"/>
    </row>
    <row r="143" spans="1:8" ht="12.75">
      <c r="A143" s="27"/>
      <c r="B143" s="28">
        <v>1997</v>
      </c>
      <c r="C143" s="57" t="s">
        <v>159</v>
      </c>
      <c r="D143" s="22"/>
      <c r="E143" s="30"/>
      <c r="F143" s="31" t="s">
        <v>160</v>
      </c>
      <c r="G143" s="31">
        <v>15405.78</v>
      </c>
      <c r="H143" s="32">
        <f>G143+G144+G145</f>
        <v>16829.81</v>
      </c>
    </row>
    <row r="144" spans="1:8" ht="12.75">
      <c r="A144" s="27"/>
      <c r="B144" s="28"/>
      <c r="C144" s="57" t="s">
        <v>18</v>
      </c>
      <c r="D144" s="22"/>
      <c r="E144" s="30"/>
      <c r="F144" s="31" t="s">
        <v>161</v>
      </c>
      <c r="G144" s="31">
        <v>1424.03</v>
      </c>
      <c r="H144" s="32"/>
    </row>
    <row r="145" spans="1:8" ht="12.75">
      <c r="A145" s="27"/>
      <c r="B145" s="28"/>
      <c r="C145" s="57"/>
      <c r="D145" s="22"/>
      <c r="E145" s="30"/>
      <c r="F145" s="31"/>
      <c r="G145" s="31"/>
      <c r="H145" s="32"/>
    </row>
    <row r="146" spans="1:8" ht="12.75">
      <c r="A146" s="27"/>
      <c r="B146" s="28">
        <v>1998</v>
      </c>
      <c r="C146" s="57" t="s">
        <v>162</v>
      </c>
      <c r="D146" s="22"/>
      <c r="E146" s="30"/>
      <c r="F146" s="31" t="s">
        <v>118</v>
      </c>
      <c r="G146" s="31">
        <v>16384.61</v>
      </c>
      <c r="H146" s="32">
        <f>G146+G147</f>
        <v>18112.75</v>
      </c>
    </row>
    <row r="147" spans="1:8" ht="12.75">
      <c r="A147" s="27"/>
      <c r="B147" s="28"/>
      <c r="C147" s="57" t="s">
        <v>80</v>
      </c>
      <c r="D147" s="22"/>
      <c r="E147" s="30"/>
      <c r="F147" s="31" t="s">
        <v>117</v>
      </c>
      <c r="G147" s="31">
        <v>1728.14</v>
      </c>
      <c r="H147" s="32"/>
    </row>
    <row r="148" spans="1:8" ht="12.75">
      <c r="A148" s="27"/>
      <c r="B148" s="28"/>
      <c r="C148" s="57"/>
      <c r="D148" s="22"/>
      <c r="E148" s="30"/>
      <c r="F148" s="31"/>
      <c r="G148" s="31"/>
      <c r="H148" s="32"/>
    </row>
    <row r="149" spans="1:8" ht="12.75">
      <c r="A149" s="27"/>
      <c r="B149" s="28">
        <v>2000</v>
      </c>
      <c r="C149" s="57" t="s">
        <v>163</v>
      </c>
      <c r="D149" s="22"/>
      <c r="E149" s="30"/>
      <c r="F149" s="31" t="s">
        <v>164</v>
      </c>
      <c r="G149" s="31">
        <v>57696.98</v>
      </c>
      <c r="H149" s="32">
        <f>G149+G150+G151</f>
        <v>61166.41</v>
      </c>
    </row>
    <row r="150" spans="1:8" ht="12.75">
      <c r="A150" s="27"/>
      <c r="B150" s="28"/>
      <c r="C150" s="57" t="s">
        <v>165</v>
      </c>
      <c r="D150" s="22"/>
      <c r="E150" s="30"/>
      <c r="F150" s="31" t="s">
        <v>166</v>
      </c>
      <c r="G150" s="31">
        <v>194.11</v>
      </c>
      <c r="H150" s="32"/>
    </row>
    <row r="151" spans="1:8" ht="12.75">
      <c r="A151" s="27"/>
      <c r="B151" s="28"/>
      <c r="C151" s="57"/>
      <c r="D151" s="22"/>
      <c r="E151" s="30"/>
      <c r="F151" s="31" t="s">
        <v>167</v>
      </c>
      <c r="G151" s="31">
        <v>3275.32</v>
      </c>
      <c r="H151" s="32"/>
    </row>
    <row r="152" spans="1:8" ht="12.75">
      <c r="A152" s="27"/>
      <c r="B152" s="28"/>
      <c r="C152" s="57"/>
      <c r="D152" s="22"/>
      <c r="E152" s="30"/>
      <c r="F152" s="31"/>
      <c r="G152" s="31"/>
      <c r="H152" s="32"/>
    </row>
    <row r="153" spans="1:8" ht="12.75">
      <c r="A153" s="27"/>
      <c r="B153" s="28">
        <v>2001</v>
      </c>
      <c r="C153" s="57" t="s">
        <v>168</v>
      </c>
      <c r="D153" s="22"/>
      <c r="E153" s="30"/>
      <c r="F153" s="37" t="s">
        <v>169</v>
      </c>
      <c r="G153" s="31">
        <v>29323.14</v>
      </c>
      <c r="H153" s="32">
        <f>G153+G154</f>
        <v>31891.03</v>
      </c>
    </row>
    <row r="154" spans="1:8" ht="12.75">
      <c r="A154" s="27"/>
      <c r="B154" s="28"/>
      <c r="C154" s="57" t="s">
        <v>170</v>
      </c>
      <c r="D154" s="22"/>
      <c r="E154" s="30"/>
      <c r="F154" s="37" t="s">
        <v>111</v>
      </c>
      <c r="G154" s="31">
        <v>2567.89</v>
      </c>
      <c r="H154" s="32"/>
    </row>
    <row r="155" spans="1:8" ht="12.75">
      <c r="A155" s="27"/>
      <c r="B155" s="45"/>
      <c r="C155" s="67"/>
      <c r="D155" s="43"/>
      <c r="E155" s="44"/>
      <c r="F155" s="68"/>
      <c r="G155" s="69"/>
      <c r="H155" s="58"/>
    </row>
    <row r="156" spans="1:8" ht="12.75">
      <c r="A156" s="27"/>
      <c r="B156" s="45"/>
      <c r="C156" s="67"/>
      <c r="D156" s="43"/>
      <c r="E156" s="44"/>
      <c r="F156" s="68"/>
      <c r="G156" s="69"/>
      <c r="H156" s="58"/>
    </row>
    <row r="157" spans="1:9" ht="12.75">
      <c r="A157" s="27"/>
      <c r="B157" s="45">
        <v>2002</v>
      </c>
      <c r="C157" s="67" t="s">
        <v>171</v>
      </c>
      <c r="D157" s="43"/>
      <c r="E157" s="44"/>
      <c r="F157" s="69" t="s">
        <v>172</v>
      </c>
      <c r="G157" s="69">
        <v>147574.76</v>
      </c>
      <c r="H157" s="58">
        <f>G157+G158+G159</f>
        <v>280158.62</v>
      </c>
      <c r="I157" s="1"/>
    </row>
    <row r="158" spans="1:9" ht="12.75">
      <c r="A158" s="27"/>
      <c r="B158" s="45"/>
      <c r="C158" s="67" t="s">
        <v>148</v>
      </c>
      <c r="D158" s="43"/>
      <c r="E158" s="44"/>
      <c r="F158" s="69" t="s">
        <v>173</v>
      </c>
      <c r="G158" s="69">
        <v>124763.34</v>
      </c>
      <c r="H158" s="58"/>
      <c r="I158" s="1"/>
    </row>
    <row r="159" spans="1:9" ht="12.75">
      <c r="A159" s="27"/>
      <c r="B159" s="45"/>
      <c r="C159" s="67"/>
      <c r="D159" s="43"/>
      <c r="E159" s="44"/>
      <c r="F159" s="69" t="s">
        <v>174</v>
      </c>
      <c r="G159" s="69">
        <v>7820.52</v>
      </c>
      <c r="H159" s="58"/>
      <c r="I159" s="1"/>
    </row>
    <row r="160" spans="1:8" ht="12.75">
      <c r="A160" s="27"/>
      <c r="B160" s="45"/>
      <c r="C160" s="67"/>
      <c r="D160" s="43"/>
      <c r="E160" s="44"/>
      <c r="F160" s="69"/>
      <c r="G160" s="69"/>
      <c r="H160" s="58"/>
    </row>
    <row r="161" spans="1:8" ht="12.75">
      <c r="A161" s="27"/>
      <c r="B161" s="45">
        <v>2003</v>
      </c>
      <c r="C161" s="67" t="s">
        <v>175</v>
      </c>
      <c r="D161" s="43"/>
      <c r="E161" s="44"/>
      <c r="F161" s="69" t="s">
        <v>176</v>
      </c>
      <c r="G161" s="69">
        <v>18600.07</v>
      </c>
      <c r="H161" s="58">
        <f>G161+G162</f>
        <v>21650.46</v>
      </c>
    </row>
    <row r="162" spans="1:8" ht="12.75">
      <c r="A162" s="27"/>
      <c r="B162" s="45"/>
      <c r="C162" s="67" t="s">
        <v>177</v>
      </c>
      <c r="D162" s="43"/>
      <c r="E162" s="44"/>
      <c r="F162" s="69" t="s">
        <v>178</v>
      </c>
      <c r="G162" s="69">
        <v>3050.39</v>
      </c>
      <c r="H162" s="58"/>
    </row>
    <row r="163" spans="1:8" ht="12.75">
      <c r="A163" s="27"/>
      <c r="B163" s="45"/>
      <c r="C163" s="67"/>
      <c r="D163" s="43"/>
      <c r="E163" s="44"/>
      <c r="F163" s="69"/>
      <c r="G163" s="69"/>
      <c r="H163" s="58"/>
    </row>
    <row r="164" spans="1:8" ht="12.75">
      <c r="A164" s="27"/>
      <c r="B164" s="45">
        <v>2004</v>
      </c>
      <c r="C164" s="67" t="s">
        <v>179</v>
      </c>
      <c r="D164" s="43"/>
      <c r="E164" s="44"/>
      <c r="F164" s="31" t="s">
        <v>181</v>
      </c>
      <c r="G164" s="31">
        <v>31518.71</v>
      </c>
      <c r="H164" s="58">
        <f>G164+G165</f>
        <v>32556</v>
      </c>
    </row>
    <row r="165" spans="1:8" ht="12.75">
      <c r="A165" s="27"/>
      <c r="B165" s="45"/>
      <c r="C165" s="67" t="s">
        <v>180</v>
      </c>
      <c r="D165" s="43"/>
      <c r="E165" s="44"/>
      <c r="F165" s="37" t="s">
        <v>182</v>
      </c>
      <c r="G165" s="31">
        <v>1037.29</v>
      </c>
      <c r="H165" s="58"/>
    </row>
    <row r="166" spans="1:8" ht="12.75">
      <c r="A166" s="27"/>
      <c r="B166" s="45"/>
      <c r="C166" s="67"/>
      <c r="D166" s="43"/>
      <c r="E166" s="44"/>
      <c r="F166" s="68"/>
      <c r="G166" s="69"/>
      <c r="H166" s="58"/>
    </row>
    <row r="167" spans="1:8" ht="12.75">
      <c r="A167" s="27"/>
      <c r="B167" s="45"/>
      <c r="C167" s="67"/>
      <c r="D167" s="43"/>
      <c r="E167" s="44"/>
      <c r="F167" s="69"/>
      <c r="G167" s="69"/>
      <c r="H167" s="58"/>
    </row>
    <row r="168" spans="1:8" ht="12.75">
      <c r="A168" s="27"/>
      <c r="B168" s="45">
        <v>2005</v>
      </c>
      <c r="C168" s="67" t="s">
        <v>183</v>
      </c>
      <c r="D168" s="43"/>
      <c r="E168" s="44"/>
      <c r="F168" s="69" t="s">
        <v>184</v>
      </c>
      <c r="G168" s="69">
        <v>74942.51</v>
      </c>
      <c r="H168" s="58">
        <f>G168+G169+G170</f>
        <v>86449.23</v>
      </c>
    </row>
    <row r="169" spans="1:8" ht="12.75">
      <c r="A169" s="27"/>
      <c r="B169" s="45"/>
      <c r="C169" s="67" t="s">
        <v>18</v>
      </c>
      <c r="D169" s="43"/>
      <c r="E169" s="44"/>
      <c r="F169" s="69" t="s">
        <v>185</v>
      </c>
      <c r="G169" s="69">
        <v>4749.13</v>
      </c>
      <c r="H169" s="58"/>
    </row>
    <row r="170" spans="1:8" ht="12.75">
      <c r="A170" s="27"/>
      <c r="B170" s="45"/>
      <c r="C170" s="67"/>
      <c r="D170" s="43"/>
      <c r="E170" s="44"/>
      <c r="F170" s="69" t="s">
        <v>186</v>
      </c>
      <c r="G170" s="69">
        <v>6757.59</v>
      </c>
      <c r="H170" s="58"/>
    </row>
    <row r="171" spans="1:8" ht="12.75">
      <c r="A171" s="27"/>
      <c r="B171" s="45"/>
      <c r="C171" s="67"/>
      <c r="D171" s="43"/>
      <c r="E171" s="44"/>
      <c r="F171" s="69"/>
      <c r="G171" s="69"/>
      <c r="H171" s="58"/>
    </row>
    <row r="172" spans="1:8" ht="12.75">
      <c r="A172" s="27"/>
      <c r="B172" s="70">
        <v>3200</v>
      </c>
      <c r="C172" s="71" t="s">
        <v>187</v>
      </c>
      <c r="D172" s="72"/>
      <c r="E172" s="73"/>
      <c r="F172" s="69" t="s">
        <v>135</v>
      </c>
      <c r="G172" s="69">
        <v>46152.9</v>
      </c>
      <c r="H172" s="58">
        <f>G172+G173+G174</f>
        <v>52065.29</v>
      </c>
    </row>
    <row r="173" spans="1:8" ht="12.75">
      <c r="A173" s="27"/>
      <c r="B173" s="70"/>
      <c r="C173" s="71" t="s">
        <v>18</v>
      </c>
      <c r="D173" s="72"/>
      <c r="E173" s="73"/>
      <c r="F173" s="69" t="s">
        <v>188</v>
      </c>
      <c r="G173" s="69">
        <v>5912.39</v>
      </c>
      <c r="H173" s="58"/>
    </row>
    <row r="174" spans="1:8" ht="12.75">
      <c r="A174" s="27"/>
      <c r="B174" s="70"/>
      <c r="C174" s="71"/>
      <c r="D174" s="72"/>
      <c r="E174" s="73"/>
      <c r="F174" s="69"/>
      <c r="G174" s="69"/>
      <c r="H174" s="58"/>
    </row>
    <row r="175" spans="1:8" ht="12.75">
      <c r="A175" s="27"/>
      <c r="B175" s="45">
        <v>3300</v>
      </c>
      <c r="C175" s="67" t="s">
        <v>189</v>
      </c>
      <c r="D175" s="74"/>
      <c r="E175" s="44"/>
      <c r="F175" s="69" t="s">
        <v>190</v>
      </c>
      <c r="G175" s="69">
        <v>117479.33</v>
      </c>
      <c r="H175" s="58">
        <f>G175+G176</f>
        <v>124251.14</v>
      </c>
    </row>
    <row r="176" spans="1:8" ht="12.75">
      <c r="A176" s="27"/>
      <c r="B176" s="45"/>
      <c r="C176" s="67" t="s">
        <v>191</v>
      </c>
      <c r="D176" s="37"/>
      <c r="E176" s="44"/>
      <c r="F176" s="69" t="s">
        <v>192</v>
      </c>
      <c r="G176" s="69">
        <v>6771.81</v>
      </c>
      <c r="H176" s="58"/>
    </row>
    <row r="177" spans="1:8" ht="12.75">
      <c r="A177" s="27"/>
      <c r="B177" s="45"/>
      <c r="C177" s="67"/>
      <c r="D177" s="37"/>
      <c r="E177" s="44"/>
      <c r="F177" s="69"/>
      <c r="G177" s="69"/>
      <c r="H177" s="58"/>
    </row>
    <row r="178" spans="1:8" ht="12.75">
      <c r="A178" s="27"/>
      <c r="B178" s="45">
        <v>3682</v>
      </c>
      <c r="C178" s="67" t="s">
        <v>193</v>
      </c>
      <c r="D178" s="74"/>
      <c r="E178" s="44"/>
      <c r="F178" s="69" t="s">
        <v>194</v>
      </c>
      <c r="G178" s="69">
        <v>32549.58</v>
      </c>
      <c r="H178" s="58">
        <f>G178+G179</f>
        <v>33427.630000000005</v>
      </c>
    </row>
    <row r="179" spans="1:8" ht="12.75">
      <c r="A179" s="27"/>
      <c r="B179" s="45"/>
      <c r="C179" s="67" t="s">
        <v>18</v>
      </c>
      <c r="D179" s="37"/>
      <c r="E179" s="44"/>
      <c r="F179" s="69" t="s">
        <v>195</v>
      </c>
      <c r="G179" s="69">
        <v>878.05</v>
      </c>
      <c r="H179" s="58"/>
    </row>
    <row r="180" spans="1:8" ht="12.75">
      <c r="A180" s="51"/>
      <c r="B180" s="45"/>
      <c r="C180" s="67"/>
      <c r="D180" s="37"/>
      <c r="E180" s="44"/>
      <c r="F180" s="69"/>
      <c r="G180" s="69"/>
      <c r="H180" s="58"/>
    </row>
    <row r="181" spans="1:8" ht="12.75">
      <c r="A181" s="51"/>
      <c r="B181" s="45">
        <v>3137</v>
      </c>
      <c r="C181" s="75" t="s">
        <v>196</v>
      </c>
      <c r="D181" s="76"/>
      <c r="E181" s="44"/>
      <c r="F181" s="69"/>
      <c r="G181" s="69"/>
      <c r="H181" s="58">
        <f>G181+G182+G183</f>
        <v>0</v>
      </c>
    </row>
    <row r="182" spans="1:8" ht="12.75">
      <c r="A182" s="51"/>
      <c r="B182" s="45"/>
      <c r="C182" s="75" t="s">
        <v>18</v>
      </c>
      <c r="D182" s="37"/>
      <c r="E182" s="44"/>
      <c r="F182" s="69"/>
      <c r="G182" s="69"/>
      <c r="H182" s="58"/>
    </row>
    <row r="183" spans="1:8" ht="12.75">
      <c r="A183" s="51"/>
      <c r="B183" s="45"/>
      <c r="C183" s="75"/>
      <c r="D183" s="37"/>
      <c r="E183" s="44"/>
      <c r="F183" s="69"/>
      <c r="G183" s="69"/>
      <c r="H183" s="58"/>
    </row>
    <row r="184" spans="1:8" ht="12.75">
      <c r="A184" s="51"/>
      <c r="B184" s="45"/>
      <c r="C184" s="75"/>
      <c r="D184" s="37"/>
      <c r="E184" s="44"/>
      <c r="F184" s="69"/>
      <c r="G184" s="69"/>
      <c r="H184" s="58"/>
    </row>
    <row r="185" spans="1:8" ht="12.75">
      <c r="A185" s="51"/>
      <c r="B185" s="45">
        <v>1619</v>
      </c>
      <c r="C185" s="75" t="s">
        <v>0</v>
      </c>
      <c r="D185" s="37"/>
      <c r="E185" s="44"/>
      <c r="F185" s="69" t="s">
        <v>198</v>
      </c>
      <c r="G185" s="69">
        <v>85414.11</v>
      </c>
      <c r="H185" s="58">
        <f>G185+G186+G187</f>
        <v>168255.77000000002</v>
      </c>
    </row>
    <row r="186" spans="1:8" ht="12.75">
      <c r="A186" s="51"/>
      <c r="B186" s="45"/>
      <c r="C186" s="75" t="s">
        <v>197</v>
      </c>
      <c r="D186" s="37"/>
      <c r="E186" s="44"/>
      <c r="F186" s="69" t="s">
        <v>199</v>
      </c>
      <c r="G186" s="69">
        <v>77112.71</v>
      </c>
      <c r="H186" s="58"/>
    </row>
    <row r="187" spans="1:8" ht="12.75">
      <c r="A187" s="51"/>
      <c r="B187" s="45"/>
      <c r="C187" s="75"/>
      <c r="D187" s="37"/>
      <c r="E187" s="44"/>
      <c r="F187" s="69" t="s">
        <v>200</v>
      </c>
      <c r="G187" s="69">
        <v>5728.95</v>
      </c>
      <c r="H187" s="58"/>
    </row>
    <row r="188" spans="1:8" ht="12.75">
      <c r="A188" s="51"/>
      <c r="B188" s="45"/>
      <c r="C188" s="75"/>
      <c r="D188" s="37"/>
      <c r="E188" s="44"/>
      <c r="F188" s="69"/>
      <c r="G188" s="69"/>
      <c r="H188" s="58"/>
    </row>
    <row r="189" spans="1:8" ht="12.75">
      <c r="A189" s="51"/>
      <c r="B189" s="45">
        <v>1620</v>
      </c>
      <c r="C189" s="75" t="s">
        <v>201</v>
      </c>
      <c r="D189" s="37"/>
      <c r="E189" s="44"/>
      <c r="F189" s="37" t="s">
        <v>202</v>
      </c>
      <c r="G189" s="31">
        <v>51132.18</v>
      </c>
      <c r="H189" s="58">
        <f>G189+G190+G191</f>
        <v>55769.399999999994</v>
      </c>
    </row>
    <row r="190" spans="1:8" ht="12.75">
      <c r="A190" s="51"/>
      <c r="B190" s="45"/>
      <c r="C190" s="75" t="s">
        <v>18</v>
      </c>
      <c r="D190" s="37"/>
      <c r="E190" s="44"/>
      <c r="F190" s="69" t="s">
        <v>203</v>
      </c>
      <c r="G190" s="69">
        <v>1748.63</v>
      </c>
      <c r="H190" s="58"/>
    </row>
    <row r="191" spans="1:8" ht="12.75">
      <c r="A191" s="51"/>
      <c r="B191" s="45"/>
      <c r="C191" s="75"/>
      <c r="D191" s="37"/>
      <c r="E191" s="44"/>
      <c r="F191" s="69" t="s">
        <v>204</v>
      </c>
      <c r="G191" s="69">
        <v>2888.59</v>
      </c>
      <c r="H191" s="58"/>
    </row>
    <row r="192" spans="1:8" ht="12.75">
      <c r="A192" s="51"/>
      <c r="B192" s="45"/>
      <c r="C192" s="75"/>
      <c r="D192" s="37"/>
      <c r="E192" s="44"/>
      <c r="F192" s="69"/>
      <c r="G192" s="69"/>
      <c r="H192" s="58"/>
    </row>
    <row r="193" spans="1:8" ht="12.75">
      <c r="A193" s="51"/>
      <c r="B193" s="45">
        <v>1621</v>
      </c>
      <c r="C193" s="75" t="s">
        <v>205</v>
      </c>
      <c r="D193" s="8"/>
      <c r="E193" s="44"/>
      <c r="F193" s="69" t="s">
        <v>206</v>
      </c>
      <c r="G193" s="69">
        <v>55121.11</v>
      </c>
      <c r="H193" s="58">
        <f>G193+G194+G195</f>
        <v>118143.06999999999</v>
      </c>
    </row>
    <row r="194" spans="1:8" ht="12.75">
      <c r="A194" s="51"/>
      <c r="B194" s="45"/>
      <c r="C194" s="75" t="s">
        <v>18</v>
      </c>
      <c r="D194" s="37"/>
      <c r="E194" s="44"/>
      <c r="F194" s="69" t="s">
        <v>207</v>
      </c>
      <c r="G194" s="69">
        <v>60055.81</v>
      </c>
      <c r="H194" s="58"/>
    </row>
    <row r="195" spans="1:8" ht="12.75">
      <c r="A195" s="51"/>
      <c r="B195" s="45"/>
      <c r="C195" s="75"/>
      <c r="D195" s="68"/>
      <c r="E195" s="44"/>
      <c r="F195" s="69" t="s">
        <v>208</v>
      </c>
      <c r="G195" s="69">
        <v>2966.15</v>
      </c>
      <c r="H195" s="58"/>
    </row>
    <row r="196" spans="1:8" ht="12.75">
      <c r="A196" s="51"/>
      <c r="B196" s="45"/>
      <c r="C196" s="75"/>
      <c r="D196" s="68"/>
      <c r="E196" s="44"/>
      <c r="F196" s="69"/>
      <c r="G196" s="69"/>
      <c r="H196" s="58"/>
    </row>
    <row r="197" spans="1:8" ht="12.75">
      <c r="A197" s="51"/>
      <c r="B197" s="45">
        <v>1746</v>
      </c>
      <c r="C197" s="75" t="s">
        <v>209</v>
      </c>
      <c r="D197" s="77"/>
      <c r="E197" s="44"/>
      <c r="F197" s="69" t="s">
        <v>210</v>
      </c>
      <c r="G197" s="69">
        <v>9630.11</v>
      </c>
      <c r="H197" s="58">
        <f>G197+G198</f>
        <v>10409.32</v>
      </c>
    </row>
    <row r="198" spans="1:8" ht="12.75">
      <c r="A198" s="51"/>
      <c r="B198" s="45"/>
      <c r="C198" s="75"/>
      <c r="D198" s="8"/>
      <c r="E198" s="44"/>
      <c r="F198" s="69" t="s">
        <v>211</v>
      </c>
      <c r="G198" s="69">
        <v>779.21</v>
      </c>
      <c r="H198" s="58"/>
    </row>
    <row r="199" spans="1:8" ht="12.75">
      <c r="A199" s="51"/>
      <c r="B199" s="45"/>
      <c r="C199" s="75"/>
      <c r="D199" s="77"/>
      <c r="E199" s="44"/>
      <c r="F199" s="69"/>
      <c r="G199" s="69"/>
      <c r="H199" s="58"/>
    </row>
    <row r="200" spans="1:8" ht="12.75">
      <c r="A200" s="51"/>
      <c r="B200" s="45"/>
      <c r="C200" s="75"/>
      <c r="D200" s="77"/>
      <c r="E200" s="44"/>
      <c r="F200" s="69"/>
      <c r="G200" s="69"/>
      <c r="H200" s="58"/>
    </row>
    <row r="201" spans="1:8" ht="12.75">
      <c r="A201" s="51"/>
      <c r="B201" s="45">
        <v>2080</v>
      </c>
      <c r="C201" s="75" t="s">
        <v>212</v>
      </c>
      <c r="D201" s="77"/>
      <c r="E201" s="44"/>
      <c r="F201" s="69" t="s">
        <v>213</v>
      </c>
      <c r="G201" s="69">
        <v>12847.02</v>
      </c>
      <c r="H201" s="58">
        <f>G201+G202</f>
        <v>14617.19</v>
      </c>
    </row>
    <row r="202" spans="1:8" ht="12.75">
      <c r="A202" s="51"/>
      <c r="B202" s="45"/>
      <c r="C202" s="75"/>
      <c r="D202" s="8"/>
      <c r="E202" s="44"/>
      <c r="F202" s="69" t="s">
        <v>214</v>
      </c>
      <c r="G202" s="69">
        <v>1770.17</v>
      </c>
      <c r="H202" s="58"/>
    </row>
    <row r="203" spans="1:8" ht="12.75">
      <c r="A203" s="51"/>
      <c r="B203" s="45"/>
      <c r="C203" s="75"/>
      <c r="D203" s="77"/>
      <c r="E203" s="44"/>
      <c r="F203" s="69"/>
      <c r="G203" s="69"/>
      <c r="H203" s="58"/>
    </row>
    <row r="204" spans="1:8" ht="12.75">
      <c r="A204" s="27"/>
      <c r="B204" s="45">
        <v>2719</v>
      </c>
      <c r="C204" s="75" t="s">
        <v>215</v>
      </c>
      <c r="D204" s="77"/>
      <c r="E204" s="44"/>
      <c r="F204" s="69" t="s">
        <v>216</v>
      </c>
      <c r="G204" s="69">
        <v>35643.43</v>
      </c>
      <c r="H204" s="58">
        <f>G204+G205+G206</f>
        <v>37278.17</v>
      </c>
    </row>
    <row r="205" spans="1:8" ht="12.75">
      <c r="A205" s="27"/>
      <c r="B205" s="45"/>
      <c r="C205" s="75"/>
      <c r="D205" s="8"/>
      <c r="E205" s="44"/>
      <c r="F205" s="69" t="s">
        <v>217</v>
      </c>
      <c r="G205" s="69">
        <v>1634.74</v>
      </c>
      <c r="H205" s="78"/>
    </row>
    <row r="206" spans="1:8" ht="12.75">
      <c r="A206" s="51"/>
      <c r="B206" s="79"/>
      <c r="C206" s="75"/>
      <c r="D206" s="80"/>
      <c r="E206" s="44"/>
      <c r="F206" s="69"/>
      <c r="G206" s="69"/>
      <c r="H206" s="78"/>
    </row>
    <row r="207" spans="1:8" ht="12.75">
      <c r="A207" s="27"/>
      <c r="B207" s="28"/>
      <c r="C207" s="81"/>
      <c r="D207" s="77"/>
      <c r="E207" s="30"/>
      <c r="F207" s="31"/>
      <c r="G207" s="31"/>
      <c r="H207" s="82"/>
    </row>
    <row r="208" spans="1:8" ht="12.75">
      <c r="A208" s="51"/>
      <c r="B208" s="83">
        <v>2213</v>
      </c>
      <c r="C208" s="75" t="s">
        <v>218</v>
      </c>
      <c r="D208" s="77"/>
      <c r="E208" s="44"/>
      <c r="F208" s="69" t="s">
        <v>219</v>
      </c>
      <c r="G208" s="69">
        <v>30551.44</v>
      </c>
      <c r="H208" s="58">
        <f>G208+G209</f>
        <v>33244.07</v>
      </c>
    </row>
    <row r="209" spans="1:8" ht="12.75">
      <c r="A209" s="51"/>
      <c r="B209" s="83"/>
      <c r="C209" s="75" t="s">
        <v>220</v>
      </c>
      <c r="D209" s="8"/>
      <c r="E209" s="44"/>
      <c r="F209" s="69" t="s">
        <v>221</v>
      </c>
      <c r="G209" s="69">
        <v>2692.63</v>
      </c>
      <c r="H209" s="58"/>
    </row>
    <row r="210" spans="1:8" ht="12.75">
      <c r="A210" s="51"/>
      <c r="B210" s="83"/>
      <c r="C210" s="75"/>
      <c r="D210" s="77"/>
      <c r="E210" s="44"/>
      <c r="F210" s="69"/>
      <c r="G210" s="69"/>
      <c r="H210" s="58"/>
    </row>
    <row r="211" spans="1:8" ht="12.75">
      <c r="A211" s="51"/>
      <c r="B211" s="83">
        <v>3122</v>
      </c>
      <c r="C211" s="75" t="s">
        <v>222</v>
      </c>
      <c r="D211" s="77"/>
      <c r="E211" s="44"/>
      <c r="F211" s="69" t="s">
        <v>224</v>
      </c>
      <c r="G211" s="69">
        <v>32058.3</v>
      </c>
      <c r="H211" s="58">
        <f>G211+G212+G213</f>
        <v>45524.67</v>
      </c>
    </row>
    <row r="212" spans="1:8" ht="12.75">
      <c r="A212" s="51"/>
      <c r="B212" s="83"/>
      <c r="C212" s="75" t="s">
        <v>223</v>
      </c>
      <c r="D212" s="8"/>
      <c r="E212" s="44"/>
      <c r="F212" s="69" t="s">
        <v>225</v>
      </c>
      <c r="G212" s="69">
        <v>11885.81</v>
      </c>
      <c r="H212" s="58"/>
    </row>
    <row r="213" spans="1:8" ht="12.75">
      <c r="A213" s="51"/>
      <c r="B213" s="83"/>
      <c r="C213" s="75"/>
      <c r="D213" s="77"/>
      <c r="E213" s="44"/>
      <c r="F213" s="69" t="s">
        <v>226</v>
      </c>
      <c r="G213" s="69">
        <v>1580.56</v>
      </c>
      <c r="H213" s="58"/>
    </row>
    <row r="214" spans="1:8" ht="12.75">
      <c r="A214" s="51"/>
      <c r="B214" s="83"/>
      <c r="C214" s="75"/>
      <c r="D214" s="77"/>
      <c r="E214" s="44"/>
      <c r="F214" s="69"/>
      <c r="G214" s="69"/>
      <c r="H214" s="58"/>
    </row>
    <row r="215" spans="1:8" ht="12.75">
      <c r="A215" s="51"/>
      <c r="B215" s="83">
        <v>1718</v>
      </c>
      <c r="C215" s="75" t="s">
        <v>227</v>
      </c>
      <c r="D215" s="77"/>
      <c r="E215" s="44"/>
      <c r="F215" s="69" t="s">
        <v>229</v>
      </c>
      <c r="G215" s="69">
        <v>31018.52</v>
      </c>
      <c r="H215" s="58">
        <f>G215+G216</f>
        <v>34560.32</v>
      </c>
    </row>
    <row r="216" spans="1:8" ht="12.75">
      <c r="A216" s="27"/>
      <c r="B216" s="41"/>
      <c r="C216" s="81" t="s">
        <v>228</v>
      </c>
      <c r="D216" s="77"/>
      <c r="E216" s="30"/>
      <c r="F216" s="31" t="s">
        <v>230</v>
      </c>
      <c r="G216" s="31">
        <v>3541.8</v>
      </c>
      <c r="H216" s="32"/>
    </row>
    <row r="217" spans="1:8" ht="12.75">
      <c r="A217" s="51"/>
      <c r="B217" s="79"/>
      <c r="C217" s="75"/>
      <c r="D217" s="80"/>
      <c r="E217" s="44"/>
      <c r="F217" s="69"/>
      <c r="G217" s="69"/>
      <c r="H217" s="58"/>
    </row>
    <row r="218" spans="1:8" ht="12.75">
      <c r="A218" s="51"/>
      <c r="B218" s="83">
        <v>2191</v>
      </c>
      <c r="C218" s="75" t="s">
        <v>231</v>
      </c>
      <c r="D218" s="77"/>
      <c r="E218" s="44"/>
      <c r="F218" s="69" t="s">
        <v>232</v>
      </c>
      <c r="G218" s="69">
        <v>8644.61</v>
      </c>
      <c r="H218" s="58">
        <f>G218+G219</f>
        <v>9944.67</v>
      </c>
    </row>
    <row r="219" spans="1:8" ht="12.75">
      <c r="A219" s="51"/>
      <c r="B219" s="83"/>
      <c r="C219" s="75" t="s">
        <v>233</v>
      </c>
      <c r="D219" s="77"/>
      <c r="E219" s="44"/>
      <c r="F219" s="69" t="s">
        <v>234</v>
      </c>
      <c r="G219" s="69">
        <v>1300.06</v>
      </c>
      <c r="H219" s="58"/>
    </row>
    <row r="220" spans="1:8" ht="13.5" thickBot="1">
      <c r="A220" s="84"/>
      <c r="B220" s="85"/>
      <c r="C220" s="86"/>
      <c r="D220" s="87"/>
      <c r="E220" s="88"/>
      <c r="F220" s="89"/>
      <c r="G220" s="89"/>
      <c r="H220" s="90"/>
    </row>
    <row r="221" spans="1:9" ht="13.5" thickBot="1">
      <c r="A221" s="91"/>
      <c r="B221" s="92"/>
      <c r="C221" s="93" t="s">
        <v>235</v>
      </c>
      <c r="D221" s="94"/>
      <c r="E221" s="95"/>
      <c r="F221" s="96"/>
      <c r="G221" s="97">
        <f>SUM(G11:G220)</f>
        <v>4596276.549999997</v>
      </c>
      <c r="H221" s="97">
        <f>SUM(H11:H220)</f>
        <v>4596276.550000002</v>
      </c>
      <c r="I221" s="98"/>
    </row>
    <row r="222" spans="5:8" ht="12.75">
      <c r="E222" s="4"/>
      <c r="F222" s="5"/>
      <c r="G222" s="5"/>
      <c r="H222" s="99"/>
    </row>
    <row r="223" ht="12.75">
      <c r="J223" s="101">
        <v>4822780</v>
      </c>
    </row>
    <row r="224" spans="1:10" ht="12.75">
      <c r="A224" s="4"/>
      <c r="B224" s="7"/>
      <c r="C224" s="8"/>
      <c r="D224" s="8" t="s">
        <v>239</v>
      </c>
      <c r="E224" s="8"/>
      <c r="F224" s="1"/>
      <c r="G224" s="5"/>
      <c r="J224" s="99">
        <f>J223-H221</f>
        <v>226503.44999999832</v>
      </c>
    </row>
    <row r="225" spans="1:8" ht="12.75">
      <c r="A225" s="4"/>
      <c r="B225" s="7"/>
      <c r="C225" s="8"/>
      <c r="D225" s="8" t="s">
        <v>240</v>
      </c>
      <c r="E225" s="8"/>
      <c r="G225" s="5"/>
      <c r="H225" s="99"/>
    </row>
    <row r="226" spans="5:8" ht="12.75">
      <c r="E226" s="4"/>
      <c r="F226" s="5"/>
      <c r="G226" s="5" t="s">
        <v>8</v>
      </c>
      <c r="H226" s="99"/>
    </row>
    <row r="227" spans="2:8" ht="12.75">
      <c r="B227" s="2" t="s">
        <v>7</v>
      </c>
      <c r="C227" s="1"/>
      <c r="D227" s="4" t="s">
        <v>241</v>
      </c>
      <c r="E227" s="4"/>
      <c r="F227" s="5"/>
      <c r="G227" s="5"/>
      <c r="H227" s="99"/>
    </row>
    <row r="228" spans="5:8" ht="13.5" thickBot="1">
      <c r="E228" s="4"/>
      <c r="F228" s="5"/>
      <c r="G228" s="5"/>
      <c r="H228" s="99"/>
    </row>
    <row r="229" spans="1:8" ht="33" customHeight="1" thickBot="1">
      <c r="A229" s="12" t="s">
        <v>9</v>
      </c>
      <c r="B229" s="102" t="s">
        <v>242</v>
      </c>
      <c r="C229" s="12" t="s">
        <v>243</v>
      </c>
      <c r="D229" s="14" t="s">
        <v>12</v>
      </c>
      <c r="E229" s="15" t="s">
        <v>13</v>
      </c>
      <c r="F229" s="16" t="s">
        <v>14</v>
      </c>
      <c r="G229" s="17" t="s">
        <v>15</v>
      </c>
      <c r="H229" s="18" t="s">
        <v>16</v>
      </c>
    </row>
    <row r="230" spans="1:8" ht="12.75">
      <c r="A230" s="83"/>
      <c r="B230" s="45" t="s">
        <v>244</v>
      </c>
      <c r="C230" s="103" t="s">
        <v>245</v>
      </c>
      <c r="D230" s="22"/>
      <c r="E230" s="37"/>
      <c r="F230" s="36" t="s">
        <v>102</v>
      </c>
      <c r="G230" s="69">
        <v>44041.93</v>
      </c>
      <c r="H230" s="104">
        <f>G230+G231+G232</f>
        <v>44041.93</v>
      </c>
    </row>
    <row r="231" spans="1:8" ht="12.75">
      <c r="A231" s="83"/>
      <c r="B231" s="45"/>
      <c r="C231" s="53" t="s">
        <v>148</v>
      </c>
      <c r="D231" s="22"/>
      <c r="E231" s="30"/>
      <c r="F231" s="69"/>
      <c r="G231" s="69"/>
      <c r="H231" s="58"/>
    </row>
    <row r="232" spans="1:8" ht="13.5" thickBot="1">
      <c r="A232" s="83"/>
      <c r="B232" s="45"/>
      <c r="C232" s="42"/>
      <c r="D232" s="43"/>
      <c r="E232" s="44"/>
      <c r="F232" s="69"/>
      <c r="G232" s="69"/>
      <c r="H232" s="58"/>
    </row>
    <row r="233" spans="1:8" ht="13.5" thickBot="1">
      <c r="A233" s="105"/>
      <c r="B233" s="106"/>
      <c r="C233" s="107"/>
      <c r="D233" s="108"/>
      <c r="E233" s="109"/>
      <c r="F233" s="110"/>
      <c r="G233" s="110">
        <f>SUM(G230:G232)</f>
        <v>44041.93</v>
      </c>
      <c r="H233" s="111">
        <f>SUM(H230:H232)</f>
        <v>44041.93</v>
      </c>
    </row>
    <row r="234" ht="12.75"/>
    <row r="235" spans="1:8" ht="12.75">
      <c r="A235" s="4"/>
      <c r="B235" s="7"/>
      <c r="C235" s="8"/>
      <c r="D235" s="8" t="s">
        <v>239</v>
      </c>
      <c r="E235" s="8"/>
      <c r="F235" s="1"/>
      <c r="G235" s="5"/>
      <c r="H235" s="99"/>
    </row>
    <row r="236" spans="1:8" ht="12.75">
      <c r="A236" s="4"/>
      <c r="B236" s="7"/>
      <c r="C236" s="8"/>
      <c r="D236" s="8" t="s">
        <v>240</v>
      </c>
      <c r="E236" s="8"/>
      <c r="G236" s="5"/>
      <c r="H236" s="99"/>
    </row>
    <row r="237" spans="5:8" ht="12.75">
      <c r="E237" s="4"/>
      <c r="F237" s="5"/>
      <c r="G237" s="5" t="s">
        <v>8</v>
      </c>
      <c r="H237" s="99"/>
    </row>
    <row r="238" spans="2:8" ht="12.75">
      <c r="B238" s="2" t="s">
        <v>7</v>
      </c>
      <c r="C238" s="1"/>
      <c r="D238" s="4" t="s">
        <v>246</v>
      </c>
      <c r="E238" s="4"/>
      <c r="F238" s="5"/>
      <c r="G238" s="5"/>
      <c r="H238" s="99"/>
    </row>
    <row r="239" spans="5:8" ht="13.5" thickBot="1">
      <c r="E239" s="4"/>
      <c r="F239" s="5"/>
      <c r="G239" s="5"/>
      <c r="H239" s="99"/>
    </row>
    <row r="240" spans="1:8" ht="24" customHeight="1" thickBot="1">
      <c r="A240" s="12" t="s">
        <v>9</v>
      </c>
      <c r="B240" s="102" t="s">
        <v>242</v>
      </c>
      <c r="C240" s="12" t="s">
        <v>243</v>
      </c>
      <c r="D240" s="14" t="s">
        <v>12</v>
      </c>
      <c r="E240" s="15" t="s">
        <v>13</v>
      </c>
      <c r="F240" s="16" t="s">
        <v>14</v>
      </c>
      <c r="G240" s="17" t="s">
        <v>15</v>
      </c>
      <c r="H240" s="18" t="s">
        <v>16</v>
      </c>
    </row>
    <row r="241" spans="1:8" ht="12.75">
      <c r="A241" s="83"/>
      <c r="B241" s="45" t="s">
        <v>247</v>
      </c>
      <c r="C241" s="103" t="s">
        <v>248</v>
      </c>
      <c r="D241" s="22"/>
      <c r="E241" s="37"/>
      <c r="F241" s="31" t="s">
        <v>113</v>
      </c>
      <c r="G241" s="69">
        <v>60000</v>
      </c>
      <c r="H241" s="104">
        <f>G241+G242+G243</f>
        <v>60000</v>
      </c>
    </row>
    <row r="242" spans="1:8" ht="12.75">
      <c r="A242" s="83"/>
      <c r="B242" s="45"/>
      <c r="C242" s="53" t="s">
        <v>249</v>
      </c>
      <c r="D242" s="22"/>
      <c r="E242" s="30"/>
      <c r="F242" s="69"/>
      <c r="G242" s="69"/>
      <c r="H242" s="58"/>
    </row>
    <row r="243" spans="1:8" ht="13.5" thickBot="1">
      <c r="A243" s="83"/>
      <c r="B243" s="45"/>
      <c r="C243" s="42"/>
      <c r="D243" s="43"/>
      <c r="E243" s="44"/>
      <c r="F243" s="69"/>
      <c r="G243" s="69"/>
      <c r="H243" s="58"/>
    </row>
    <row r="244" spans="1:8" ht="13.5" thickBot="1">
      <c r="A244" s="105"/>
      <c r="B244" s="106"/>
      <c r="C244" s="107"/>
      <c r="D244" s="108"/>
      <c r="E244" s="109"/>
      <c r="F244" s="110"/>
      <c r="G244" s="110">
        <f>SUM(G241:G243)</f>
        <v>60000</v>
      </c>
      <c r="H244" s="111">
        <f>SUM(H241:H243)</f>
        <v>60000</v>
      </c>
    </row>
    <row r="245" ht="13.5" customHeight="1"/>
    <row r="246" spans="1:8" ht="12.75">
      <c r="A246" s="4"/>
      <c r="B246" s="7"/>
      <c r="C246" s="8"/>
      <c r="D246" s="8" t="s">
        <v>239</v>
      </c>
      <c r="E246" s="8"/>
      <c r="F246" s="1"/>
      <c r="G246" s="5"/>
      <c r="H246" s="99"/>
    </row>
    <row r="247" spans="1:8" ht="12.75">
      <c r="A247" s="4"/>
      <c r="B247" s="7"/>
      <c r="C247" s="8"/>
      <c r="D247" s="8" t="s">
        <v>240</v>
      </c>
      <c r="E247" s="8"/>
      <c r="G247" s="5"/>
      <c r="H247" s="99"/>
    </row>
    <row r="248" spans="5:8" ht="12.75">
      <c r="E248" s="4"/>
      <c r="F248" s="5"/>
      <c r="G248" s="5" t="s">
        <v>8</v>
      </c>
      <c r="H248" s="99"/>
    </row>
    <row r="249" spans="2:8" ht="12.75">
      <c r="B249" s="2" t="s">
        <v>7</v>
      </c>
      <c r="C249" s="1"/>
      <c r="D249" s="4" t="s">
        <v>250</v>
      </c>
      <c r="E249" s="4"/>
      <c r="F249" s="5"/>
      <c r="G249" s="5"/>
      <c r="H249" s="99"/>
    </row>
    <row r="250" spans="5:8" ht="13.5" thickBot="1">
      <c r="E250" s="4"/>
      <c r="F250" s="5"/>
      <c r="G250" s="5"/>
      <c r="H250" s="99"/>
    </row>
    <row r="251" spans="1:8" ht="27" customHeight="1" thickBot="1">
      <c r="A251" s="12" t="s">
        <v>9</v>
      </c>
      <c r="B251" s="102" t="s">
        <v>242</v>
      </c>
      <c r="C251" s="12" t="s">
        <v>243</v>
      </c>
      <c r="D251" s="14" t="s">
        <v>12</v>
      </c>
      <c r="E251" s="15" t="s">
        <v>13</v>
      </c>
      <c r="F251" s="16" t="s">
        <v>14</v>
      </c>
      <c r="G251" s="17" t="s">
        <v>15</v>
      </c>
      <c r="H251" s="18" t="s">
        <v>16</v>
      </c>
    </row>
    <row r="252" spans="1:8" ht="12.75">
      <c r="A252" s="37"/>
      <c r="B252" s="28" t="s">
        <v>251</v>
      </c>
      <c r="C252" s="103" t="s">
        <v>252</v>
      </c>
      <c r="D252" s="22"/>
      <c r="E252" s="37"/>
      <c r="F252" s="69" t="s">
        <v>253</v>
      </c>
      <c r="G252" s="69">
        <v>117080.71</v>
      </c>
      <c r="H252" s="32">
        <f>G252+G253+G254</f>
        <v>122461.52</v>
      </c>
    </row>
    <row r="253" spans="1:8" ht="12.75">
      <c r="A253" s="68"/>
      <c r="B253" s="45"/>
      <c r="C253" s="48"/>
      <c r="D253" s="22"/>
      <c r="E253" s="30"/>
      <c r="F253" s="69" t="s">
        <v>254</v>
      </c>
      <c r="G253" s="69">
        <v>3497.26</v>
      </c>
      <c r="H253" s="58"/>
    </row>
    <row r="254" spans="1:8" ht="12.75">
      <c r="A254" s="83"/>
      <c r="B254" s="45"/>
      <c r="C254" s="42"/>
      <c r="D254" s="43"/>
      <c r="E254" s="44"/>
      <c r="F254" s="69" t="s">
        <v>255</v>
      </c>
      <c r="G254" s="69">
        <v>1883.55</v>
      </c>
      <c r="H254" s="58"/>
    </row>
    <row r="255" spans="1:8" ht="13.5" thickBot="1">
      <c r="A255" s="112"/>
      <c r="B255" s="85"/>
      <c r="C255" s="113"/>
      <c r="D255" s="114"/>
      <c r="E255" s="88"/>
      <c r="F255" s="89"/>
      <c r="G255" s="89"/>
      <c r="H255" s="90"/>
    </row>
    <row r="256" spans="1:8" ht="13.5" thickBot="1">
      <c r="A256" s="105" t="s">
        <v>238</v>
      </c>
      <c r="B256" s="106"/>
      <c r="C256" s="107"/>
      <c r="D256" s="108"/>
      <c r="E256" s="109"/>
      <c r="F256" s="110"/>
      <c r="G256" s="110">
        <f>SUM(G252:G254)</f>
        <v>122461.52</v>
      </c>
      <c r="H256" s="111">
        <f>SUM(H252:H254)</f>
        <v>122461.52</v>
      </c>
    </row>
    <row r="257" ht="12.75"/>
    <row r="258" spans="5:9" ht="12.75">
      <c r="E258" s="115"/>
      <c r="F258" s="5"/>
      <c r="G258" s="38"/>
      <c r="H258" s="99"/>
      <c r="I258" s="116"/>
    </row>
    <row r="259" spans="4:9" ht="12.75">
      <c r="D259" s="4"/>
      <c r="E259" s="115"/>
      <c r="F259" s="5"/>
      <c r="G259" s="38"/>
      <c r="H259" s="99"/>
      <c r="I259" s="116"/>
    </row>
    <row r="260" spans="4:9" ht="12.75">
      <c r="D260" s="4"/>
      <c r="E260" s="115"/>
      <c r="F260" s="38"/>
      <c r="G260" s="38" t="s">
        <v>256</v>
      </c>
      <c r="H260" s="115">
        <f>H256+H244+H233</f>
        <v>226503.45</v>
      </c>
      <c r="I260" s="116"/>
    </row>
    <row r="261" spans="5:9" ht="12.75">
      <c r="E261" s="115"/>
      <c r="F261" s="38"/>
      <c r="G261" s="3" t="s">
        <v>257</v>
      </c>
      <c r="H261" s="115">
        <f>H260+H221</f>
        <v>4822780.000000002</v>
      </c>
      <c r="I261" s="117"/>
    </row>
    <row r="262" ht="12.75">
      <c r="I262" s="117"/>
    </row>
    <row r="263" spans="1:8" ht="12.75">
      <c r="A263" s="1"/>
      <c r="B263" s="2"/>
      <c r="C263" s="1"/>
      <c r="E263" s="4"/>
      <c r="F263" s="5"/>
      <c r="G263" s="5"/>
      <c r="H263" s="6"/>
    </row>
    <row r="264" spans="1:8" ht="12.75">
      <c r="A264" s="1"/>
      <c r="B264" s="2"/>
      <c r="C264" s="1"/>
      <c r="E264" s="4"/>
      <c r="F264" s="5"/>
      <c r="G264" s="5"/>
      <c r="H264" s="6"/>
    </row>
    <row r="265" spans="1:8" ht="12.75">
      <c r="A265" s="4"/>
      <c r="B265" s="7"/>
      <c r="C265" s="4"/>
      <c r="D265" s="4" t="s">
        <v>3</v>
      </c>
      <c r="E265" s="4"/>
      <c r="F265" s="5"/>
      <c r="G265" s="5"/>
      <c r="H265" s="6"/>
    </row>
    <row r="266" spans="1:8" ht="12.75">
      <c r="A266" s="1"/>
      <c r="B266" s="2"/>
      <c r="C266" s="1"/>
      <c r="D266" s="1"/>
      <c r="E266" s="4"/>
      <c r="F266" s="5"/>
      <c r="G266" s="5"/>
      <c r="H266" s="6"/>
    </row>
    <row r="267" spans="1:8" ht="12.75">
      <c r="A267" s="4"/>
      <c r="B267" s="7"/>
      <c r="C267" s="8"/>
      <c r="D267" s="9"/>
      <c r="E267" s="9" t="s">
        <v>4</v>
      </c>
      <c r="F267" s="10" t="s">
        <v>5</v>
      </c>
      <c r="H267" s="6"/>
    </row>
    <row r="268" spans="1:8" ht="12.75">
      <c r="A268" s="4"/>
      <c r="B268" s="7"/>
      <c r="C268" s="8"/>
      <c r="D268" s="8" t="s">
        <v>258</v>
      </c>
      <c r="E268" s="8"/>
      <c r="G268" s="5"/>
      <c r="H268" s="6"/>
    </row>
    <row r="269" spans="2:8" ht="12.75">
      <c r="B269" s="2" t="s">
        <v>7</v>
      </c>
      <c r="C269" s="1"/>
      <c r="E269" s="4"/>
      <c r="F269" s="5"/>
      <c r="G269" s="5" t="s">
        <v>282</v>
      </c>
      <c r="H269" s="6"/>
    </row>
    <row r="270" spans="5:8" ht="13.5" thickBot="1">
      <c r="E270" s="4"/>
      <c r="F270" s="5"/>
      <c r="G270" s="5"/>
      <c r="H270" s="6"/>
    </row>
    <row r="271" spans="1:8" ht="24" customHeight="1" thickBot="1">
      <c r="A271" s="12" t="s">
        <v>9</v>
      </c>
      <c r="B271" s="13" t="s">
        <v>10</v>
      </c>
      <c r="C271" s="12" t="s">
        <v>11</v>
      </c>
      <c r="D271" s="14" t="s">
        <v>12</v>
      </c>
      <c r="E271" s="15" t="s">
        <v>13</v>
      </c>
      <c r="F271" s="16" t="s">
        <v>14</v>
      </c>
      <c r="G271" s="17" t="s">
        <v>15</v>
      </c>
      <c r="H271" s="18" t="s">
        <v>16</v>
      </c>
    </row>
    <row r="272" spans="1:8" ht="12.75">
      <c r="A272" s="19"/>
      <c r="B272" s="28">
        <v>1964</v>
      </c>
      <c r="C272" s="34" t="s">
        <v>48</v>
      </c>
      <c r="D272" s="22"/>
      <c r="E272" s="30"/>
      <c r="F272" s="24" t="s">
        <v>259</v>
      </c>
      <c r="G272" s="25">
        <v>122000</v>
      </c>
      <c r="H272" s="26">
        <f>G272++G273+G274</f>
        <v>122000</v>
      </c>
    </row>
    <row r="273" spans="1:8" ht="12.75">
      <c r="A273" s="27"/>
      <c r="B273" s="28"/>
      <c r="C273" s="29" t="s">
        <v>28</v>
      </c>
      <c r="D273" s="22"/>
      <c r="E273" s="30"/>
      <c r="F273" s="31"/>
      <c r="G273" s="31"/>
      <c r="H273" s="32"/>
    </row>
    <row r="274" spans="1:8" ht="13.5" thickBot="1">
      <c r="A274" s="51"/>
      <c r="B274" s="45"/>
      <c r="C274" s="42"/>
      <c r="D274" s="43"/>
      <c r="E274" s="44"/>
      <c r="F274" s="69"/>
      <c r="G274" s="69"/>
      <c r="H274" s="58"/>
    </row>
    <row r="275" spans="1:8" ht="13.5" thickBot="1">
      <c r="A275" s="105"/>
      <c r="B275" s="92"/>
      <c r="C275" s="118" t="s">
        <v>260</v>
      </c>
      <c r="D275" s="108"/>
      <c r="E275" s="109"/>
      <c r="F275" s="110"/>
      <c r="G275" s="97">
        <f>SUM(G272:G274)</f>
        <v>122000</v>
      </c>
      <c r="H275" s="119">
        <f>SUM(H272:H274)</f>
        <v>122000</v>
      </c>
    </row>
    <row r="276" ht="12.75"/>
    <row r="279" spans="1:8" ht="12.75">
      <c r="A279" s="4"/>
      <c r="B279" s="7"/>
      <c r="C279" s="4"/>
      <c r="D279" s="4" t="s">
        <v>3</v>
      </c>
      <c r="E279" s="4"/>
      <c r="F279" s="5"/>
      <c r="G279" s="5"/>
      <c r="H279" s="6"/>
    </row>
    <row r="280" spans="1:8" ht="12.75">
      <c r="A280" s="1"/>
      <c r="B280" s="2"/>
      <c r="C280" s="1"/>
      <c r="D280" s="1"/>
      <c r="E280" s="4"/>
      <c r="F280" s="5"/>
      <c r="G280" s="5"/>
      <c r="H280" s="6"/>
    </row>
    <row r="281" spans="1:8" ht="12.75">
      <c r="A281" s="4"/>
      <c r="B281" s="7"/>
      <c r="C281" s="120"/>
      <c r="D281" s="121" t="s">
        <v>261</v>
      </c>
      <c r="E281" s="122" t="s">
        <v>262</v>
      </c>
      <c r="G281" s="5"/>
      <c r="H281" s="6"/>
    </row>
    <row r="282" spans="1:8" ht="12.75">
      <c r="A282" s="4"/>
      <c r="B282" s="7"/>
      <c r="C282" s="8"/>
      <c r="D282" s="9" t="s">
        <v>263</v>
      </c>
      <c r="E282" s="8"/>
      <c r="G282" s="5"/>
      <c r="H282" s="6"/>
    </row>
    <row r="283" spans="2:8" ht="12.75">
      <c r="B283" s="2" t="s">
        <v>7</v>
      </c>
      <c r="C283" s="1"/>
      <c r="E283" s="4"/>
      <c r="F283" s="5"/>
      <c r="G283" s="5" t="s">
        <v>8</v>
      </c>
      <c r="H283" s="6"/>
    </row>
    <row r="284" spans="5:8" ht="13.5" thickBot="1">
      <c r="E284" s="4"/>
      <c r="F284" s="5"/>
      <c r="G284" s="5"/>
      <c r="H284" s="6"/>
    </row>
    <row r="285" spans="1:8" ht="31.5" customHeight="1" thickBot="1">
      <c r="A285" s="12" t="s">
        <v>9</v>
      </c>
      <c r="B285" s="102" t="s">
        <v>264</v>
      </c>
      <c r="C285" s="12" t="s">
        <v>11</v>
      </c>
      <c r="D285" s="14" t="s">
        <v>12</v>
      </c>
      <c r="E285" s="15" t="s">
        <v>13</v>
      </c>
      <c r="F285" s="16" t="s">
        <v>14</v>
      </c>
      <c r="G285" s="17" t="s">
        <v>15</v>
      </c>
      <c r="H285" s="18" t="s">
        <v>16</v>
      </c>
    </row>
    <row r="286" spans="1:8" ht="12.75">
      <c r="A286" s="123"/>
      <c r="B286" s="124">
        <v>1956</v>
      </c>
      <c r="C286" s="21" t="s">
        <v>17</v>
      </c>
      <c r="D286" s="22"/>
      <c r="E286" s="23"/>
      <c r="F286" s="24" t="s">
        <v>21</v>
      </c>
      <c r="G286" s="125">
        <v>4592.82</v>
      </c>
      <c r="H286" s="26">
        <f>G286+G287+G288</f>
        <v>4592.82</v>
      </c>
    </row>
    <row r="287" spans="1:8" ht="12.75">
      <c r="A287" s="37"/>
      <c r="B287" s="28"/>
      <c r="C287" s="29" t="s">
        <v>18</v>
      </c>
      <c r="D287" s="22"/>
      <c r="E287" s="30"/>
      <c r="F287" s="31"/>
      <c r="G287" s="35"/>
      <c r="H287" s="32"/>
    </row>
    <row r="288" spans="1:8" ht="12.75">
      <c r="A288" s="37"/>
      <c r="B288" s="28"/>
      <c r="C288" s="29"/>
      <c r="D288" s="22"/>
      <c r="E288" s="30"/>
      <c r="F288" s="31"/>
      <c r="G288" s="35"/>
      <c r="H288" s="32"/>
    </row>
    <row r="289" spans="1:8" ht="12.75">
      <c r="A289" s="37"/>
      <c r="B289" s="28">
        <v>1958</v>
      </c>
      <c r="C289" s="34" t="s">
        <v>22</v>
      </c>
      <c r="D289" s="22"/>
      <c r="E289" s="30"/>
      <c r="F289" s="31" t="s">
        <v>26</v>
      </c>
      <c r="G289" s="35">
        <v>1405.8</v>
      </c>
      <c r="H289" s="32">
        <f>G289+G290</f>
        <v>1405.8</v>
      </c>
    </row>
    <row r="290" spans="1:8" ht="12.75">
      <c r="A290" s="37"/>
      <c r="B290" s="28"/>
      <c r="C290" s="29" t="s">
        <v>25</v>
      </c>
      <c r="D290" s="22"/>
      <c r="E290" s="30"/>
      <c r="F290" s="31"/>
      <c r="G290" s="35"/>
      <c r="H290" s="32"/>
    </row>
    <row r="291" spans="1:8" ht="12.75">
      <c r="A291" s="37"/>
      <c r="B291" s="28"/>
      <c r="C291" s="29"/>
      <c r="D291" s="22"/>
      <c r="E291" s="30"/>
      <c r="F291" s="31"/>
      <c r="G291" s="35"/>
      <c r="H291" s="32"/>
    </row>
    <row r="292" spans="1:8" ht="12.75">
      <c r="A292" s="37"/>
      <c r="B292" s="28">
        <v>1959</v>
      </c>
      <c r="C292" s="34" t="s">
        <v>27</v>
      </c>
      <c r="D292" s="22"/>
      <c r="E292" s="30"/>
      <c r="F292" s="31" t="s">
        <v>31</v>
      </c>
      <c r="G292" s="35">
        <v>1384.12</v>
      </c>
      <c r="H292" s="32">
        <f>G292</f>
        <v>1384.12</v>
      </c>
    </row>
    <row r="293" spans="1:8" ht="12.75">
      <c r="A293" s="37"/>
      <c r="B293" s="28"/>
      <c r="C293" s="29" t="s">
        <v>30</v>
      </c>
      <c r="D293" s="22"/>
      <c r="E293" s="30"/>
      <c r="F293" s="31"/>
      <c r="G293" s="35"/>
      <c r="H293" s="32"/>
    </row>
    <row r="294" spans="1:8" ht="12.75">
      <c r="A294" s="37"/>
      <c r="B294" s="28"/>
      <c r="C294" s="29"/>
      <c r="D294" s="22"/>
      <c r="E294" s="30"/>
      <c r="F294" s="31"/>
      <c r="G294" s="35"/>
      <c r="H294" s="32"/>
    </row>
    <row r="295" spans="1:8" ht="12.75">
      <c r="A295" s="37"/>
      <c r="B295" s="28">
        <v>1960</v>
      </c>
      <c r="C295" s="34" t="s">
        <v>32</v>
      </c>
      <c r="D295" s="22"/>
      <c r="E295" s="30"/>
      <c r="F295" s="31" t="s">
        <v>35</v>
      </c>
      <c r="G295" s="35">
        <v>2882.39</v>
      </c>
      <c r="H295" s="32">
        <f>G295+G296</f>
        <v>2882.39</v>
      </c>
    </row>
    <row r="296" spans="1:8" ht="12.75">
      <c r="A296" s="37"/>
      <c r="B296" s="28"/>
      <c r="C296" s="29" t="s">
        <v>34</v>
      </c>
      <c r="D296" s="22"/>
      <c r="E296" s="30"/>
      <c r="F296" s="31"/>
      <c r="G296" s="35"/>
      <c r="H296" s="32"/>
    </row>
    <row r="297" spans="1:8" ht="12.75">
      <c r="A297" s="37"/>
      <c r="B297" s="28"/>
      <c r="C297" s="29"/>
      <c r="D297" s="22"/>
      <c r="E297" s="30"/>
      <c r="F297" s="31"/>
      <c r="G297" s="35"/>
      <c r="H297" s="32"/>
    </row>
    <row r="298" spans="1:8" ht="12.75">
      <c r="A298" s="37"/>
      <c r="B298" s="28">
        <v>1961</v>
      </c>
      <c r="C298" s="34" t="s">
        <v>36</v>
      </c>
      <c r="D298" s="22"/>
      <c r="E298" s="30"/>
      <c r="F298" s="31" t="s">
        <v>39</v>
      </c>
      <c r="G298" s="35">
        <v>3117.2</v>
      </c>
      <c r="H298" s="32">
        <f>G298+G299</f>
        <v>3117.2</v>
      </c>
    </row>
    <row r="299" spans="1:8" ht="12.75">
      <c r="A299" s="37"/>
      <c r="B299" s="28"/>
      <c r="C299" s="29" t="s">
        <v>38</v>
      </c>
      <c r="D299" s="22"/>
      <c r="E299" s="30"/>
      <c r="F299" s="31"/>
      <c r="G299" s="35"/>
      <c r="H299" s="32"/>
    </row>
    <row r="300" spans="1:8" ht="12.75">
      <c r="A300" s="37"/>
      <c r="B300" s="28"/>
      <c r="C300" s="29"/>
      <c r="D300" s="22"/>
      <c r="E300" s="30"/>
      <c r="F300" s="31"/>
      <c r="G300" s="35"/>
      <c r="H300" s="32"/>
    </row>
    <row r="301" spans="1:8" ht="12.75">
      <c r="A301" s="37"/>
      <c r="B301" s="28">
        <v>1962</v>
      </c>
      <c r="C301" s="34" t="s">
        <v>40</v>
      </c>
      <c r="D301" s="22"/>
      <c r="E301" s="30"/>
      <c r="F301" s="31" t="s">
        <v>44</v>
      </c>
      <c r="G301" s="35">
        <v>7506.04</v>
      </c>
      <c r="H301" s="32">
        <f>G301+G302+G303</f>
        <v>7506.04</v>
      </c>
    </row>
    <row r="302" spans="1:8" ht="12.75">
      <c r="A302" s="37"/>
      <c r="B302" s="28"/>
      <c r="C302" s="29" t="s">
        <v>41</v>
      </c>
      <c r="D302" s="22"/>
      <c r="E302" s="30"/>
      <c r="F302" s="31"/>
      <c r="G302" s="35"/>
      <c r="H302" s="32"/>
    </row>
    <row r="303" spans="1:8" ht="12.75">
      <c r="A303" s="37"/>
      <c r="B303" s="28"/>
      <c r="C303" s="29"/>
      <c r="D303" s="22"/>
      <c r="E303" s="30"/>
      <c r="F303" s="31"/>
      <c r="G303" s="35"/>
      <c r="H303" s="32"/>
    </row>
    <row r="304" spans="1:8" ht="12.75">
      <c r="A304" s="37"/>
      <c r="B304" s="28">
        <v>1963</v>
      </c>
      <c r="C304" s="34" t="s">
        <v>45</v>
      </c>
      <c r="D304" s="22"/>
      <c r="E304" s="30"/>
      <c r="F304" s="31" t="s">
        <v>47</v>
      </c>
      <c r="G304" s="35">
        <v>11790.55</v>
      </c>
      <c r="H304" s="32">
        <f>G304</f>
        <v>11790.55</v>
      </c>
    </row>
    <row r="305" spans="1:8" ht="12.75">
      <c r="A305" s="37"/>
      <c r="B305" s="28"/>
      <c r="C305" s="29" t="s">
        <v>23</v>
      </c>
      <c r="D305" s="22"/>
      <c r="E305" s="30"/>
      <c r="G305" s="35"/>
      <c r="H305" s="32"/>
    </row>
    <row r="306" spans="1:8" ht="12.75">
      <c r="A306" s="37"/>
      <c r="B306" s="28"/>
      <c r="C306" s="29"/>
      <c r="D306" s="22"/>
      <c r="E306" s="30"/>
      <c r="F306" s="31"/>
      <c r="G306" s="35"/>
      <c r="H306" s="32"/>
    </row>
    <row r="307" spans="1:8" ht="12.75">
      <c r="A307" s="37"/>
      <c r="B307" s="28">
        <v>1964</v>
      </c>
      <c r="C307" s="34" t="s">
        <v>48</v>
      </c>
      <c r="D307" s="22"/>
      <c r="E307" s="30"/>
      <c r="F307" s="31" t="s">
        <v>51</v>
      </c>
      <c r="G307" s="35">
        <v>1313.46</v>
      </c>
      <c r="H307" s="32">
        <f>G307+G308+G309</f>
        <v>8384.580000000024</v>
      </c>
    </row>
    <row r="308" spans="1:8" ht="12.75">
      <c r="A308" s="37"/>
      <c r="B308" s="28"/>
      <c r="C308" s="29" t="s">
        <v>28</v>
      </c>
      <c r="D308" s="22"/>
      <c r="E308" s="30"/>
      <c r="F308" s="31" t="s">
        <v>265</v>
      </c>
      <c r="G308" s="35">
        <v>7071.120000000024</v>
      </c>
      <c r="H308" s="32"/>
    </row>
    <row r="309" spans="1:8" ht="12.75">
      <c r="A309" s="37"/>
      <c r="B309" s="28"/>
      <c r="C309" s="29"/>
      <c r="D309" s="22"/>
      <c r="E309" s="30"/>
      <c r="F309" s="31"/>
      <c r="G309" s="35"/>
      <c r="H309" s="32"/>
    </row>
    <row r="310" spans="1:8" ht="12.75">
      <c r="A310" s="37"/>
      <c r="B310" s="28">
        <v>1965</v>
      </c>
      <c r="C310" s="34" t="s">
        <v>53</v>
      </c>
      <c r="D310" s="22"/>
      <c r="E310" s="30"/>
      <c r="F310" s="37" t="s">
        <v>55</v>
      </c>
      <c r="G310" s="31">
        <v>1135.53</v>
      </c>
      <c r="H310" s="32">
        <f>G310+G311</f>
        <v>1135.53</v>
      </c>
    </row>
    <row r="311" spans="1:8" ht="12.75">
      <c r="A311" s="37"/>
      <c r="B311" s="28"/>
      <c r="C311" s="29" t="s">
        <v>18</v>
      </c>
      <c r="D311" s="22"/>
      <c r="E311" s="30"/>
      <c r="F311" s="37"/>
      <c r="G311" s="31"/>
      <c r="H311" s="32"/>
    </row>
    <row r="312" spans="1:8" ht="12.75">
      <c r="A312" s="37"/>
      <c r="B312" s="28"/>
      <c r="C312" s="29"/>
      <c r="D312" s="22"/>
      <c r="E312" s="30"/>
      <c r="F312" s="37"/>
      <c r="G312" s="31"/>
      <c r="H312" s="32"/>
    </row>
    <row r="313" spans="1:8" ht="12.75">
      <c r="A313" s="37"/>
      <c r="B313" s="28">
        <v>1966</v>
      </c>
      <c r="C313" s="34" t="s">
        <v>56</v>
      </c>
      <c r="D313" s="22"/>
      <c r="E313" s="30"/>
      <c r="F313" s="31" t="s">
        <v>266</v>
      </c>
      <c r="G313" s="35">
        <v>1360.2</v>
      </c>
      <c r="H313" s="32">
        <f>G313+G314</f>
        <v>1360.2</v>
      </c>
    </row>
    <row r="314" spans="1:8" ht="12.75">
      <c r="A314" s="37"/>
      <c r="B314" s="28"/>
      <c r="C314" s="29" t="s">
        <v>18</v>
      </c>
      <c r="D314" s="22"/>
      <c r="E314" s="30"/>
      <c r="F314" s="31"/>
      <c r="G314" s="35"/>
      <c r="H314" s="32"/>
    </row>
    <row r="315" spans="1:8" ht="12.75">
      <c r="A315" s="37"/>
      <c r="B315" s="28"/>
      <c r="C315" s="29"/>
      <c r="D315" s="22"/>
      <c r="E315" s="30"/>
      <c r="F315" s="31"/>
      <c r="G315" s="35"/>
      <c r="H315" s="32"/>
    </row>
    <row r="316" spans="1:8" ht="12.75">
      <c r="A316" s="37"/>
      <c r="B316" s="28">
        <v>1967</v>
      </c>
      <c r="C316" s="34" t="s">
        <v>60</v>
      </c>
      <c r="D316" s="22"/>
      <c r="E316" s="30"/>
      <c r="F316" s="31" t="s">
        <v>62</v>
      </c>
      <c r="G316" s="35">
        <v>4742.23</v>
      </c>
      <c r="H316" s="32">
        <f>G316+G317</f>
        <v>4742.23</v>
      </c>
    </row>
    <row r="317" spans="1:8" ht="12.75">
      <c r="A317" s="37"/>
      <c r="B317" s="28"/>
      <c r="C317" s="29" t="s">
        <v>18</v>
      </c>
      <c r="D317" s="22"/>
      <c r="E317" s="30"/>
      <c r="F317" s="31"/>
      <c r="G317" s="35"/>
      <c r="H317" s="32"/>
    </row>
    <row r="318" spans="1:8" ht="12.75">
      <c r="A318" s="37"/>
      <c r="B318" s="28"/>
      <c r="C318" s="29"/>
      <c r="D318" s="22"/>
      <c r="E318" s="30"/>
      <c r="F318" s="31"/>
      <c r="G318" s="35"/>
      <c r="H318" s="32"/>
    </row>
    <row r="319" spans="1:8" ht="12.75">
      <c r="A319" s="37"/>
      <c r="B319" s="28">
        <v>1968</v>
      </c>
      <c r="C319" s="34" t="s">
        <v>63</v>
      </c>
      <c r="D319" s="22"/>
      <c r="E319" s="30"/>
      <c r="F319" s="31" t="s">
        <v>66</v>
      </c>
      <c r="G319" s="35">
        <v>587.59</v>
      </c>
      <c r="H319" s="32">
        <f>G319+G320</f>
        <v>587.59</v>
      </c>
    </row>
    <row r="320" spans="1:8" ht="12.75">
      <c r="A320" s="37"/>
      <c r="B320" s="28"/>
      <c r="C320" s="29" t="s">
        <v>18</v>
      </c>
      <c r="D320" s="22"/>
      <c r="E320" s="30"/>
      <c r="F320" s="31"/>
      <c r="G320" s="35"/>
      <c r="H320" s="32"/>
    </row>
    <row r="321" spans="1:8" ht="12.75">
      <c r="A321" s="37"/>
      <c r="B321" s="28"/>
      <c r="C321" s="29"/>
      <c r="D321" s="22"/>
      <c r="E321" s="30"/>
      <c r="G321" s="126"/>
      <c r="H321" s="32"/>
    </row>
    <row r="322" spans="1:8" ht="12.75">
      <c r="A322" s="37"/>
      <c r="B322" s="28">
        <v>1969</v>
      </c>
      <c r="C322" s="34" t="s">
        <v>67</v>
      </c>
      <c r="D322" s="22"/>
      <c r="E322" s="30"/>
      <c r="F322" s="31" t="s">
        <v>267</v>
      </c>
      <c r="G322" s="35">
        <v>1083.29</v>
      </c>
      <c r="H322" s="32">
        <f>G322+G323+G324</f>
        <v>1083.29</v>
      </c>
    </row>
    <row r="323" spans="1:8" ht="12.75">
      <c r="A323" s="37"/>
      <c r="B323" s="28"/>
      <c r="C323" s="29" t="s">
        <v>18</v>
      </c>
      <c r="D323" s="22"/>
      <c r="E323" s="30"/>
      <c r="F323" s="31"/>
      <c r="G323" s="35"/>
      <c r="H323" s="32"/>
    </row>
    <row r="324" spans="1:8" ht="12.75">
      <c r="A324" s="37"/>
      <c r="B324" s="28"/>
      <c r="C324" s="29"/>
      <c r="D324" s="22"/>
      <c r="E324" s="30"/>
      <c r="F324" s="127"/>
      <c r="G324" s="35"/>
      <c r="H324" s="32"/>
    </row>
    <row r="325" spans="1:8" ht="12.75">
      <c r="A325" s="37"/>
      <c r="B325" s="28">
        <v>1970</v>
      </c>
      <c r="C325" s="34" t="s">
        <v>71</v>
      </c>
      <c r="D325" s="22"/>
      <c r="E325" s="30"/>
      <c r="F325" s="31" t="s">
        <v>74</v>
      </c>
      <c r="G325" s="35">
        <v>4625.2</v>
      </c>
      <c r="H325" s="32">
        <f>G325+G326+G327</f>
        <v>4625.2</v>
      </c>
    </row>
    <row r="326" spans="1:8" ht="12.75">
      <c r="A326" s="37"/>
      <c r="B326" s="28"/>
      <c r="C326" s="29" t="s">
        <v>18</v>
      </c>
      <c r="D326" s="22"/>
      <c r="E326" s="30"/>
      <c r="F326" s="31"/>
      <c r="G326" s="35"/>
      <c r="H326" s="32"/>
    </row>
    <row r="327" spans="1:8" ht="12.75">
      <c r="A327" s="37"/>
      <c r="B327" s="28"/>
      <c r="C327" s="29"/>
      <c r="D327" s="22"/>
      <c r="E327" s="30"/>
      <c r="F327" s="31"/>
      <c r="G327" s="35"/>
      <c r="H327" s="32"/>
    </row>
    <row r="328" spans="1:8" ht="12.75">
      <c r="A328" s="37"/>
      <c r="B328" s="28">
        <v>1971</v>
      </c>
      <c r="C328" s="34" t="s">
        <v>75</v>
      </c>
      <c r="D328" s="22"/>
      <c r="E328" s="30"/>
      <c r="F328" s="31" t="s">
        <v>77</v>
      </c>
      <c r="G328" s="35">
        <v>914.76</v>
      </c>
      <c r="H328" s="32">
        <f>G328+G329</f>
        <v>914.76</v>
      </c>
    </row>
    <row r="329" spans="1:8" ht="12.75">
      <c r="A329" s="37"/>
      <c r="B329" s="28"/>
      <c r="C329" s="29" t="s">
        <v>28</v>
      </c>
      <c r="D329" s="22"/>
      <c r="E329" s="30"/>
      <c r="F329" s="31"/>
      <c r="G329" s="35"/>
      <c r="H329" s="32"/>
    </row>
    <row r="330" spans="1:8" ht="12.75">
      <c r="A330" s="37"/>
      <c r="B330" s="28"/>
      <c r="C330" s="29"/>
      <c r="D330" s="22"/>
      <c r="E330" s="30"/>
      <c r="F330" s="31"/>
      <c r="G330" s="35"/>
      <c r="H330" s="32"/>
    </row>
    <row r="331" spans="1:8" ht="12.75">
      <c r="A331" s="37"/>
      <c r="B331" s="28">
        <v>1972</v>
      </c>
      <c r="C331" s="34" t="s">
        <v>78</v>
      </c>
      <c r="D331" s="22"/>
      <c r="E331" s="30"/>
      <c r="F331" s="31" t="s">
        <v>268</v>
      </c>
      <c r="G331" s="35">
        <v>2892.03</v>
      </c>
      <c r="H331" s="32">
        <f>G331+G332</f>
        <v>2892.03</v>
      </c>
    </row>
    <row r="332" spans="1:8" ht="12.75">
      <c r="A332" s="37"/>
      <c r="B332" s="28"/>
      <c r="C332" s="29" t="s">
        <v>80</v>
      </c>
      <c r="D332" s="22"/>
      <c r="E332" s="30"/>
      <c r="F332" s="31"/>
      <c r="G332" s="35"/>
      <c r="H332" s="32"/>
    </row>
    <row r="333" spans="1:8" ht="12.75">
      <c r="A333" s="37"/>
      <c r="B333" s="28"/>
      <c r="C333" s="29"/>
      <c r="D333" s="22"/>
      <c r="E333" s="30"/>
      <c r="F333" s="31"/>
      <c r="G333" s="35"/>
      <c r="H333" s="32"/>
    </row>
    <row r="334" spans="1:8" ht="12.75">
      <c r="A334" s="37"/>
      <c r="B334" s="28">
        <v>1973</v>
      </c>
      <c r="C334" s="34" t="s">
        <v>82</v>
      </c>
      <c r="D334" s="22"/>
      <c r="E334" s="30"/>
      <c r="F334" s="31" t="s">
        <v>85</v>
      </c>
      <c r="G334" s="35">
        <v>2342.64</v>
      </c>
      <c r="H334" s="32">
        <f>G334+G335</f>
        <v>2342.64</v>
      </c>
    </row>
    <row r="335" spans="1:8" ht="12.75">
      <c r="A335" s="37"/>
      <c r="B335" s="28"/>
      <c r="C335" s="29" t="s">
        <v>84</v>
      </c>
      <c r="D335" s="22"/>
      <c r="E335" s="30"/>
      <c r="F335" s="31"/>
      <c r="G335" s="35"/>
      <c r="H335" s="32"/>
    </row>
    <row r="336" spans="1:8" ht="12.75">
      <c r="A336" s="37"/>
      <c r="B336" s="28"/>
      <c r="C336" s="29"/>
      <c r="D336" s="22"/>
      <c r="E336" s="30"/>
      <c r="F336" s="31"/>
      <c r="G336" s="35"/>
      <c r="H336" s="32"/>
    </row>
    <row r="337" spans="1:8" ht="12.75">
      <c r="A337" s="37"/>
      <c r="B337" s="28">
        <v>1974</v>
      </c>
      <c r="C337" s="34" t="s">
        <v>86</v>
      </c>
      <c r="D337" s="22"/>
      <c r="E337" s="30"/>
      <c r="F337" s="31" t="s">
        <v>89</v>
      </c>
      <c r="G337" s="35">
        <v>1741.6</v>
      </c>
      <c r="H337" s="32">
        <f>G337+G338</f>
        <v>1741.6</v>
      </c>
    </row>
    <row r="338" spans="1:8" ht="12.75">
      <c r="A338" s="37"/>
      <c r="B338" s="28"/>
      <c r="C338" s="42" t="s">
        <v>88</v>
      </c>
      <c r="D338" s="43"/>
      <c r="E338" s="44"/>
      <c r="F338" s="31"/>
      <c r="G338" s="35"/>
      <c r="H338" s="32"/>
    </row>
    <row r="339" spans="1:8" ht="12.75">
      <c r="A339" s="37"/>
      <c r="B339" s="28"/>
      <c r="C339" s="42"/>
      <c r="D339" s="43"/>
      <c r="E339" s="44"/>
      <c r="F339" s="31"/>
      <c r="G339" s="35"/>
      <c r="H339" s="32"/>
    </row>
    <row r="340" spans="1:8" ht="12.75">
      <c r="A340" s="37"/>
      <c r="B340" s="28">
        <v>1975</v>
      </c>
      <c r="C340" s="34" t="s">
        <v>90</v>
      </c>
      <c r="D340" s="22"/>
      <c r="E340" s="30"/>
      <c r="F340" s="31" t="s">
        <v>92</v>
      </c>
      <c r="G340" s="35">
        <v>747.33</v>
      </c>
      <c r="H340" s="32">
        <f>G340+G341</f>
        <v>747.33</v>
      </c>
    </row>
    <row r="341" spans="1:8" ht="12.75">
      <c r="A341" s="37"/>
      <c r="B341" s="45"/>
      <c r="C341" s="29" t="s">
        <v>18</v>
      </c>
      <c r="D341" s="22"/>
      <c r="E341" s="30"/>
      <c r="F341" s="31"/>
      <c r="G341" s="35"/>
      <c r="H341" s="32"/>
    </row>
    <row r="342" spans="1:8" ht="12.75">
      <c r="A342" s="37"/>
      <c r="B342" s="45"/>
      <c r="C342" s="42"/>
      <c r="D342" s="43"/>
      <c r="E342" s="44"/>
      <c r="F342" s="31"/>
      <c r="G342" s="35"/>
      <c r="H342" s="32"/>
    </row>
    <row r="343" spans="1:8" ht="12.75">
      <c r="A343" s="37"/>
      <c r="B343" s="128">
        <v>1978</v>
      </c>
      <c r="C343" s="34" t="s">
        <v>93</v>
      </c>
      <c r="D343" s="22"/>
      <c r="E343" s="30"/>
      <c r="F343" s="31" t="s">
        <v>95</v>
      </c>
      <c r="G343" s="35">
        <v>2230.68</v>
      </c>
      <c r="H343" s="32">
        <f>G343+G344</f>
        <v>2230.68</v>
      </c>
    </row>
    <row r="344" spans="1:8" ht="12.75">
      <c r="A344" s="37"/>
      <c r="B344" s="28"/>
      <c r="C344" s="29" t="s">
        <v>23</v>
      </c>
      <c r="D344" s="22"/>
      <c r="E344" s="30"/>
      <c r="F344" s="31"/>
      <c r="G344" s="35"/>
      <c r="H344" s="32"/>
    </row>
    <row r="345" spans="1:8" ht="12.75">
      <c r="A345" s="37"/>
      <c r="B345" s="28"/>
      <c r="C345" s="29"/>
      <c r="D345" s="22"/>
      <c r="E345" s="30"/>
      <c r="F345" s="31"/>
      <c r="G345" s="35"/>
      <c r="H345" s="32"/>
    </row>
    <row r="346" spans="1:8" ht="12.75">
      <c r="A346" s="37"/>
      <c r="B346" s="128">
        <v>1979</v>
      </c>
      <c r="C346" s="34" t="s">
        <v>96</v>
      </c>
      <c r="D346" s="22"/>
      <c r="E346" s="30"/>
      <c r="F346" s="31" t="s">
        <v>99</v>
      </c>
      <c r="G346" s="35">
        <v>3162.95</v>
      </c>
      <c r="H346" s="32">
        <f>G346+G347+G348</f>
        <v>3162.95</v>
      </c>
    </row>
    <row r="347" spans="1:8" ht="12.75">
      <c r="A347" s="37"/>
      <c r="B347" s="28"/>
      <c r="C347" s="29" t="s">
        <v>23</v>
      </c>
      <c r="D347" s="22"/>
      <c r="E347" s="30"/>
      <c r="F347" s="31"/>
      <c r="G347" s="35"/>
      <c r="H347" s="32"/>
    </row>
    <row r="348" spans="1:8" ht="12.75">
      <c r="A348" s="37"/>
      <c r="B348" s="28"/>
      <c r="C348" s="29"/>
      <c r="D348" s="22"/>
      <c r="E348" s="30"/>
      <c r="F348" s="31"/>
      <c r="G348" s="35"/>
      <c r="H348" s="32"/>
    </row>
    <row r="349" spans="1:8" ht="12.75">
      <c r="A349" s="37"/>
      <c r="B349" s="128">
        <v>1982</v>
      </c>
      <c r="C349" s="34" t="s">
        <v>269</v>
      </c>
      <c r="D349" s="22"/>
      <c r="E349" s="30"/>
      <c r="F349" s="31" t="s">
        <v>103</v>
      </c>
      <c r="G349" s="35">
        <v>1237.73</v>
      </c>
      <c r="H349" s="32">
        <f>G349+G350+G351</f>
        <v>1237.73</v>
      </c>
    </row>
    <row r="350" spans="1:8" ht="12.75">
      <c r="A350" s="37"/>
      <c r="B350" s="28"/>
      <c r="C350" s="29" t="s">
        <v>18</v>
      </c>
      <c r="D350" s="22"/>
      <c r="E350" s="30"/>
      <c r="F350" s="31"/>
      <c r="G350" s="35"/>
      <c r="H350" s="32"/>
    </row>
    <row r="351" spans="1:8" ht="12.75">
      <c r="A351" s="37"/>
      <c r="B351" s="28"/>
      <c r="C351" s="29"/>
      <c r="D351" s="22"/>
      <c r="E351" s="30"/>
      <c r="F351" s="31"/>
      <c r="G351" s="35"/>
      <c r="H351" s="32"/>
    </row>
    <row r="352" spans="1:8" ht="12.75">
      <c r="A352" s="37"/>
      <c r="B352" s="128">
        <v>1983</v>
      </c>
      <c r="C352" s="34" t="s">
        <v>104</v>
      </c>
      <c r="D352" s="22"/>
      <c r="E352" s="30"/>
      <c r="F352" s="31" t="s">
        <v>108</v>
      </c>
      <c r="G352" s="35">
        <v>9922.89</v>
      </c>
      <c r="H352" s="32">
        <f>G352+G353+G354</f>
        <v>9922.89</v>
      </c>
    </row>
    <row r="353" spans="1:8" ht="12.75">
      <c r="A353" s="37"/>
      <c r="B353" s="28"/>
      <c r="C353" s="29" t="s">
        <v>106</v>
      </c>
      <c r="D353" s="22"/>
      <c r="E353" s="30"/>
      <c r="F353" s="31"/>
      <c r="G353" s="35"/>
      <c r="H353" s="32"/>
    </row>
    <row r="354" spans="1:8" ht="12.75">
      <c r="A354" s="37"/>
      <c r="B354" s="28"/>
      <c r="C354" s="29"/>
      <c r="D354" s="22"/>
      <c r="E354" s="30"/>
      <c r="F354" s="31"/>
      <c r="G354" s="35"/>
      <c r="H354" s="32"/>
    </row>
    <row r="355" spans="1:8" ht="12.75">
      <c r="A355" s="37"/>
      <c r="B355" s="128">
        <v>1984</v>
      </c>
      <c r="C355" s="34" t="s">
        <v>109</v>
      </c>
      <c r="D355" s="22"/>
      <c r="E355" s="30"/>
      <c r="F355" s="31" t="s">
        <v>111</v>
      </c>
      <c r="G355" s="35">
        <v>1920.47</v>
      </c>
      <c r="H355" s="32">
        <f>G355+G356</f>
        <v>1920.47</v>
      </c>
    </row>
    <row r="356" spans="1:8" ht="12.75">
      <c r="A356" s="37"/>
      <c r="B356" s="28"/>
      <c r="C356" s="29" t="s">
        <v>18</v>
      </c>
      <c r="D356" s="22"/>
      <c r="E356" s="30"/>
      <c r="F356" s="31"/>
      <c r="G356" s="35"/>
      <c r="H356" s="32"/>
    </row>
    <row r="357" spans="1:8" ht="12.75">
      <c r="A357" s="37"/>
      <c r="B357" s="28"/>
      <c r="C357" s="29"/>
      <c r="D357" s="22"/>
      <c r="E357" s="30"/>
      <c r="F357" s="31"/>
      <c r="G357" s="35"/>
      <c r="H357" s="32"/>
    </row>
    <row r="358" spans="1:8" ht="12.75">
      <c r="A358" s="37"/>
      <c r="B358" s="128">
        <v>1985</v>
      </c>
      <c r="C358" s="34" t="s">
        <v>112</v>
      </c>
      <c r="D358" s="22"/>
      <c r="E358" s="30"/>
      <c r="F358" s="31" t="s">
        <v>115</v>
      </c>
      <c r="G358" s="31">
        <v>2136.09</v>
      </c>
      <c r="H358" s="32">
        <f>G358+G359+G360</f>
        <v>2136.09</v>
      </c>
    </row>
    <row r="359" spans="1:8" ht="12.75">
      <c r="A359" s="37"/>
      <c r="B359" s="28"/>
      <c r="C359" s="29" t="s">
        <v>18</v>
      </c>
      <c r="D359" s="22"/>
      <c r="E359" s="30"/>
      <c r="F359" s="31"/>
      <c r="G359" s="31"/>
      <c r="H359" s="49"/>
    </row>
    <row r="360" spans="1:8" ht="12.75">
      <c r="A360" s="37"/>
      <c r="B360" s="28"/>
      <c r="C360" s="29"/>
      <c r="D360" s="22"/>
      <c r="E360" s="30"/>
      <c r="F360" s="31"/>
      <c r="G360" s="31"/>
      <c r="H360" s="49"/>
    </row>
    <row r="361" spans="1:8" ht="12.75">
      <c r="A361" s="37"/>
      <c r="B361" s="128">
        <v>1986</v>
      </c>
      <c r="C361" s="34" t="s">
        <v>116</v>
      </c>
      <c r="D361" s="22"/>
      <c r="E361" s="30"/>
      <c r="F361" s="31" t="s">
        <v>118</v>
      </c>
      <c r="G361" s="35">
        <v>58.65</v>
      </c>
      <c r="H361" s="32">
        <f>G361+G362</f>
        <v>58.65</v>
      </c>
    </row>
    <row r="362" spans="1:8" ht="12.75">
      <c r="A362" s="37"/>
      <c r="B362" s="28"/>
      <c r="C362" s="29" t="s">
        <v>18</v>
      </c>
      <c r="D362" s="22"/>
      <c r="E362" s="30"/>
      <c r="F362" s="31"/>
      <c r="G362" s="35"/>
      <c r="H362" s="32"/>
    </row>
    <row r="363" spans="1:8" ht="12.75">
      <c r="A363" s="37"/>
      <c r="B363" s="28"/>
      <c r="C363" s="29"/>
      <c r="D363" s="22"/>
      <c r="E363" s="30"/>
      <c r="F363" s="31"/>
      <c r="G363" s="35"/>
      <c r="H363" s="32"/>
    </row>
    <row r="364" spans="1:8" ht="12.75">
      <c r="A364" s="37"/>
      <c r="B364" s="128">
        <v>1987</v>
      </c>
      <c r="C364" s="34" t="s">
        <v>119</v>
      </c>
      <c r="D364" s="22"/>
      <c r="E364" s="30"/>
      <c r="F364" s="31" t="s">
        <v>121</v>
      </c>
      <c r="G364" s="35">
        <v>662.4</v>
      </c>
      <c r="H364" s="32">
        <f>G364+G365</f>
        <v>662.4</v>
      </c>
    </row>
    <row r="365" spans="1:8" ht="12.75">
      <c r="A365" s="37"/>
      <c r="B365" s="28"/>
      <c r="C365" s="29" t="s">
        <v>18</v>
      </c>
      <c r="D365" s="22"/>
      <c r="E365" s="30"/>
      <c r="F365" s="31"/>
      <c r="G365" s="35"/>
      <c r="H365" s="32"/>
    </row>
    <row r="366" spans="1:8" ht="12.75">
      <c r="A366" s="37"/>
      <c r="B366" s="28"/>
      <c r="C366" s="29"/>
      <c r="D366" s="22"/>
      <c r="E366" s="30"/>
      <c r="F366" s="31"/>
      <c r="G366" s="35"/>
      <c r="H366" s="32"/>
    </row>
    <row r="367" spans="1:8" ht="12.75">
      <c r="A367" s="37"/>
      <c r="B367" s="128">
        <v>1988</v>
      </c>
      <c r="C367" s="21" t="s">
        <v>122</v>
      </c>
      <c r="D367" s="50"/>
      <c r="E367" s="23"/>
      <c r="F367" s="31" t="s">
        <v>124</v>
      </c>
      <c r="G367" s="35">
        <v>1217.15</v>
      </c>
      <c r="H367" s="32">
        <f>G367+G368</f>
        <v>1217.15</v>
      </c>
    </row>
    <row r="368" spans="1:8" ht="12.75">
      <c r="A368" s="68"/>
      <c r="B368" s="45"/>
      <c r="C368" s="52" t="s">
        <v>18</v>
      </c>
      <c r="D368" s="43"/>
      <c r="E368" s="44"/>
      <c r="F368" s="31"/>
      <c r="G368" s="35"/>
      <c r="H368" s="32"/>
    </row>
    <row r="369" spans="1:8" ht="12.75">
      <c r="A369" s="68"/>
      <c r="B369" s="45"/>
      <c r="C369" s="52"/>
      <c r="D369" s="43"/>
      <c r="E369" s="44"/>
      <c r="F369" s="31"/>
      <c r="G369" s="35"/>
      <c r="H369" s="32"/>
    </row>
    <row r="370" spans="1:8" ht="12.75">
      <c r="A370" s="37"/>
      <c r="B370" s="128">
        <v>1981</v>
      </c>
      <c r="C370" s="53" t="s">
        <v>125</v>
      </c>
      <c r="D370" s="22"/>
      <c r="E370" s="30"/>
      <c r="F370" s="31" t="s">
        <v>128</v>
      </c>
      <c r="G370" s="35">
        <v>3433.69</v>
      </c>
      <c r="H370" s="32">
        <f>G370+G371+G372</f>
        <v>3433.69</v>
      </c>
    </row>
    <row r="371" spans="1:8" ht="12.75">
      <c r="A371" s="68"/>
      <c r="B371" s="79"/>
      <c r="C371" s="54" t="s">
        <v>18</v>
      </c>
      <c r="D371" s="43"/>
      <c r="E371" s="44"/>
      <c r="F371" s="31"/>
      <c r="G371" s="35"/>
      <c r="H371" s="32"/>
    </row>
    <row r="372" spans="1:8" ht="12.75">
      <c r="A372" s="68"/>
      <c r="B372" s="79"/>
      <c r="C372" s="54"/>
      <c r="D372" s="43"/>
      <c r="E372" s="44"/>
      <c r="F372" s="31"/>
      <c r="G372" s="35"/>
      <c r="H372" s="32"/>
    </row>
    <row r="373" spans="1:8" ht="12.75">
      <c r="A373" s="37"/>
      <c r="B373" s="129">
        <v>1989</v>
      </c>
      <c r="C373" s="57" t="s">
        <v>129</v>
      </c>
      <c r="D373" s="22"/>
      <c r="E373" s="30"/>
      <c r="F373" s="31" t="s">
        <v>132</v>
      </c>
      <c r="G373" s="35">
        <v>1462.78</v>
      </c>
      <c r="H373" s="32">
        <f>G373+G374+G375</f>
        <v>1462.78</v>
      </c>
    </row>
    <row r="374" spans="1:8" ht="12.75">
      <c r="A374" s="68"/>
      <c r="B374" s="79"/>
      <c r="C374" s="54" t="s">
        <v>18</v>
      </c>
      <c r="D374" s="43"/>
      <c r="E374" s="44"/>
      <c r="F374" s="31"/>
      <c r="G374" s="35"/>
      <c r="H374" s="32"/>
    </row>
    <row r="375" spans="1:8" ht="16.5">
      <c r="A375" s="68"/>
      <c r="B375" s="79"/>
      <c r="C375" s="54"/>
      <c r="D375" s="43"/>
      <c r="E375" s="44"/>
      <c r="F375" s="31"/>
      <c r="G375" s="35"/>
      <c r="H375" s="130"/>
    </row>
    <row r="376" spans="1:8" ht="12.75">
      <c r="A376" s="27"/>
      <c r="B376" s="129">
        <v>1991</v>
      </c>
      <c r="C376" s="57" t="s">
        <v>133</v>
      </c>
      <c r="D376" s="22"/>
      <c r="E376" s="30"/>
      <c r="F376" s="31" t="s">
        <v>135</v>
      </c>
      <c r="G376" s="31">
        <v>1534.46</v>
      </c>
      <c r="H376" s="32">
        <f>G376</f>
        <v>1534.46</v>
      </c>
    </row>
    <row r="377" spans="1:8" ht="12.75">
      <c r="A377" s="51"/>
      <c r="B377" s="79"/>
      <c r="C377" s="54" t="s">
        <v>18</v>
      </c>
      <c r="D377" s="43"/>
      <c r="E377" s="44"/>
      <c r="F377" s="35"/>
      <c r="G377" s="31"/>
      <c r="H377" s="58"/>
    </row>
    <row r="378" spans="1:8" ht="12.75">
      <c r="A378" s="51"/>
      <c r="B378" s="79"/>
      <c r="C378" s="54"/>
      <c r="D378" s="43"/>
      <c r="E378" s="44"/>
      <c r="F378" s="131"/>
      <c r="G378" s="131"/>
      <c r="H378" s="58"/>
    </row>
    <row r="379" spans="1:8" ht="12.75">
      <c r="A379" s="27"/>
      <c r="B379" s="129">
        <v>1990</v>
      </c>
      <c r="C379" s="57" t="s">
        <v>137</v>
      </c>
      <c r="D379" s="22"/>
      <c r="E379" s="30"/>
      <c r="F379" s="31" t="s">
        <v>139</v>
      </c>
      <c r="G379" s="31">
        <v>1226.57</v>
      </c>
      <c r="H379" s="32">
        <f>G379+G380</f>
        <v>1226.57</v>
      </c>
    </row>
    <row r="380" spans="1:8" ht="12.75">
      <c r="A380" s="27"/>
      <c r="B380" s="41"/>
      <c r="C380" s="59" t="s">
        <v>18</v>
      </c>
      <c r="D380" s="22"/>
      <c r="E380" s="30"/>
      <c r="F380" s="31"/>
      <c r="G380" s="31"/>
      <c r="H380" s="32"/>
    </row>
    <row r="381" spans="1:8" ht="12.75">
      <c r="A381" s="27"/>
      <c r="B381" s="41"/>
      <c r="C381" s="59"/>
      <c r="D381" s="22"/>
      <c r="E381" s="30"/>
      <c r="F381" s="31"/>
      <c r="G381" s="31"/>
      <c r="H381" s="32"/>
    </row>
    <row r="382" spans="1:8" ht="12.75">
      <c r="A382" s="27"/>
      <c r="B382" s="132">
        <v>1993</v>
      </c>
      <c r="C382" s="61" t="s">
        <v>142</v>
      </c>
      <c r="D382" s="62"/>
      <c r="E382" s="63"/>
      <c r="F382" s="31" t="s">
        <v>146</v>
      </c>
      <c r="G382" s="31">
        <v>10423.1</v>
      </c>
      <c r="H382" s="32">
        <f>G382+G383</f>
        <v>10423.1</v>
      </c>
    </row>
    <row r="383" spans="1:8" ht="12.75">
      <c r="A383" s="27"/>
      <c r="B383" s="127"/>
      <c r="C383" s="65" t="s">
        <v>143</v>
      </c>
      <c r="D383" s="62"/>
      <c r="E383" s="63"/>
      <c r="F383" s="31"/>
      <c r="G383" s="31"/>
      <c r="H383" s="32"/>
    </row>
    <row r="384" spans="1:8" ht="12.75">
      <c r="A384" s="27"/>
      <c r="B384" s="127"/>
      <c r="C384" s="65"/>
      <c r="D384" s="62"/>
      <c r="E384" s="63"/>
      <c r="F384" s="31"/>
      <c r="G384" s="31"/>
      <c r="H384" s="32"/>
    </row>
    <row r="385" spans="1:8" ht="12.75">
      <c r="A385" s="27"/>
      <c r="B385" s="133">
        <v>1994</v>
      </c>
      <c r="C385" s="61" t="s">
        <v>147</v>
      </c>
      <c r="D385" s="62"/>
      <c r="E385" s="66"/>
      <c r="F385" s="31" t="s">
        <v>151</v>
      </c>
      <c r="G385" s="31">
        <v>2264.68</v>
      </c>
      <c r="H385" s="32">
        <f>G385+G386</f>
        <v>2264.68</v>
      </c>
    </row>
    <row r="386" spans="1:8" ht="12.75">
      <c r="A386" s="27"/>
      <c r="B386" s="133"/>
      <c r="C386" s="65" t="s">
        <v>148</v>
      </c>
      <c r="D386" s="62"/>
      <c r="E386" s="63"/>
      <c r="F386" s="31"/>
      <c r="G386" s="31"/>
      <c r="H386" s="32"/>
    </row>
    <row r="387" spans="1:8" ht="12.75">
      <c r="A387" s="27"/>
      <c r="B387" s="64"/>
      <c r="C387" s="61"/>
      <c r="D387" s="62"/>
      <c r="E387" s="63"/>
      <c r="F387" s="31"/>
      <c r="G387" s="31"/>
      <c r="H387" s="32"/>
    </row>
    <row r="388" spans="1:8" ht="12.75">
      <c r="A388" s="134"/>
      <c r="B388" s="41">
        <v>1995</v>
      </c>
      <c r="C388" s="57" t="s">
        <v>270</v>
      </c>
      <c r="D388" s="22"/>
      <c r="E388" s="30"/>
      <c r="F388" s="31" t="s">
        <v>154</v>
      </c>
      <c r="G388" s="31">
        <v>2530.88</v>
      </c>
      <c r="H388" s="32">
        <f>G388+G389</f>
        <v>2530.88</v>
      </c>
    </row>
    <row r="389" spans="1:8" ht="12.75">
      <c r="A389" s="27"/>
      <c r="B389" s="41"/>
      <c r="C389" s="59" t="s">
        <v>271</v>
      </c>
      <c r="D389" s="22"/>
      <c r="E389" s="30"/>
      <c r="F389" s="31"/>
      <c r="G389" s="31"/>
      <c r="H389" s="32"/>
    </row>
    <row r="390" spans="1:8" ht="12.75">
      <c r="A390" s="27"/>
      <c r="B390" s="41"/>
      <c r="C390" s="57"/>
      <c r="D390" s="22"/>
      <c r="E390" s="30"/>
      <c r="F390" s="31"/>
      <c r="G390" s="31"/>
      <c r="H390" s="32"/>
    </row>
    <row r="391" spans="1:8" ht="12.75">
      <c r="A391" s="27"/>
      <c r="B391" s="127">
        <v>1996</v>
      </c>
      <c r="C391" s="61" t="s">
        <v>155</v>
      </c>
      <c r="D391" s="62"/>
      <c r="E391" s="63"/>
      <c r="F391" s="31" t="s">
        <v>158</v>
      </c>
      <c r="G391" s="31">
        <v>1305.66</v>
      </c>
      <c r="H391" s="32">
        <f>G391+G392</f>
        <v>1305.66</v>
      </c>
    </row>
    <row r="392" spans="1:8" ht="12.75">
      <c r="A392" s="27"/>
      <c r="B392" s="127"/>
      <c r="C392" s="65" t="s">
        <v>18</v>
      </c>
      <c r="D392" s="62"/>
      <c r="E392" s="63"/>
      <c r="F392" s="31"/>
      <c r="G392" s="31"/>
      <c r="H392" s="32"/>
    </row>
    <row r="393" spans="1:8" ht="12.75">
      <c r="A393" s="27"/>
      <c r="B393" s="127"/>
      <c r="C393" s="61"/>
      <c r="D393" s="62"/>
      <c r="E393" s="63"/>
      <c r="F393" s="31"/>
      <c r="G393" s="31"/>
      <c r="H393" s="32"/>
    </row>
    <row r="394" spans="1:8" ht="12.75">
      <c r="A394" s="27"/>
      <c r="B394" s="41">
        <v>1997</v>
      </c>
      <c r="C394" s="57" t="s">
        <v>159</v>
      </c>
      <c r="D394" s="22"/>
      <c r="E394" s="30"/>
      <c r="F394" s="31" t="s">
        <v>161</v>
      </c>
      <c r="G394" s="31">
        <v>1139.15</v>
      </c>
      <c r="H394" s="32">
        <f>G394</f>
        <v>1139.15</v>
      </c>
    </row>
    <row r="395" spans="1:8" ht="12.75">
      <c r="A395" s="27"/>
      <c r="B395" s="41"/>
      <c r="C395" s="59" t="s">
        <v>18</v>
      </c>
      <c r="D395" s="22"/>
      <c r="E395" s="30"/>
      <c r="F395" s="31"/>
      <c r="G395" s="31"/>
      <c r="H395" s="32"/>
    </row>
    <row r="396" spans="1:8" ht="12.75">
      <c r="A396" s="27"/>
      <c r="B396" s="41"/>
      <c r="C396" s="57"/>
      <c r="D396" s="22"/>
      <c r="E396" s="30"/>
      <c r="F396" s="31"/>
      <c r="G396" s="31"/>
      <c r="H396" s="32"/>
    </row>
    <row r="397" spans="1:8" ht="12.75">
      <c r="A397" s="27"/>
      <c r="B397" s="41">
        <v>1998</v>
      </c>
      <c r="C397" s="57" t="s">
        <v>162</v>
      </c>
      <c r="D397" s="22"/>
      <c r="E397" s="30"/>
      <c r="F397" s="31" t="s">
        <v>117</v>
      </c>
      <c r="G397" s="31">
        <v>1382.6</v>
      </c>
      <c r="H397" s="32">
        <f>G397+G398</f>
        <v>1382.6</v>
      </c>
    </row>
    <row r="398" spans="1:8" ht="12.75">
      <c r="A398" s="27"/>
      <c r="B398" s="41"/>
      <c r="C398" s="59" t="s">
        <v>80</v>
      </c>
      <c r="D398" s="22"/>
      <c r="E398" s="30"/>
      <c r="F398" s="31"/>
      <c r="G398" s="31"/>
      <c r="H398" s="32"/>
    </row>
    <row r="399" spans="1:8" ht="12.75">
      <c r="A399" s="27"/>
      <c r="B399" s="41"/>
      <c r="C399" s="57"/>
      <c r="D399" s="22"/>
      <c r="E399" s="30"/>
      <c r="F399" s="31"/>
      <c r="G399" s="31"/>
      <c r="H399" s="32"/>
    </row>
    <row r="400" spans="1:8" ht="12.75">
      <c r="A400" s="27"/>
      <c r="B400" s="41">
        <v>2000</v>
      </c>
      <c r="C400" s="57" t="s">
        <v>163</v>
      </c>
      <c r="D400" s="22"/>
      <c r="E400" s="30"/>
      <c r="F400" s="31" t="s">
        <v>167</v>
      </c>
      <c r="G400" s="31">
        <v>2620.29</v>
      </c>
      <c r="H400" s="32">
        <f>G400+G401</f>
        <v>2620.29</v>
      </c>
    </row>
    <row r="401" spans="1:8" ht="12.75">
      <c r="A401" s="27"/>
      <c r="B401" s="41"/>
      <c r="C401" s="59" t="s">
        <v>165</v>
      </c>
      <c r="D401" s="22"/>
      <c r="E401" s="30"/>
      <c r="F401" s="31"/>
      <c r="G401" s="31"/>
      <c r="H401" s="32"/>
    </row>
    <row r="402" spans="1:8" ht="12.75">
      <c r="A402" s="27"/>
      <c r="B402" s="41"/>
      <c r="C402" s="59"/>
      <c r="D402" s="22"/>
      <c r="E402" s="30"/>
      <c r="F402" s="31"/>
      <c r="G402" s="31"/>
      <c r="H402" s="32"/>
    </row>
    <row r="403" spans="1:8" ht="12.75">
      <c r="A403" s="27"/>
      <c r="B403" s="41">
        <v>2001</v>
      </c>
      <c r="C403" s="57" t="s">
        <v>168</v>
      </c>
      <c r="D403" s="22"/>
      <c r="E403" s="30"/>
      <c r="F403" s="31" t="s">
        <v>111</v>
      </c>
      <c r="G403" s="31">
        <v>2054.18</v>
      </c>
      <c r="H403" s="32">
        <f>G403+G404</f>
        <v>2054.18</v>
      </c>
    </row>
    <row r="404" spans="1:8" ht="12.75">
      <c r="A404" s="27"/>
      <c r="B404" s="41"/>
      <c r="C404" s="59" t="s">
        <v>170</v>
      </c>
      <c r="D404" s="22"/>
      <c r="E404" s="30"/>
      <c r="F404" s="31"/>
      <c r="G404" s="31"/>
      <c r="H404" s="32"/>
    </row>
    <row r="405" spans="1:8" ht="12.75">
      <c r="A405" s="27"/>
      <c r="B405" s="79"/>
      <c r="C405" s="67"/>
      <c r="D405" s="43"/>
      <c r="E405" s="44"/>
      <c r="F405" s="69"/>
      <c r="G405" s="69"/>
      <c r="H405" s="58"/>
    </row>
    <row r="406" spans="1:8" ht="12.75">
      <c r="A406" s="27"/>
      <c r="B406" s="79">
        <v>2002</v>
      </c>
      <c r="C406" s="67" t="s">
        <v>171</v>
      </c>
      <c r="D406" s="43"/>
      <c r="E406" s="44"/>
      <c r="F406" s="69" t="s">
        <v>174</v>
      </c>
      <c r="G406" s="69">
        <v>6256.87</v>
      </c>
      <c r="H406" s="58">
        <f>G406+G407+G408</f>
        <v>6256.87</v>
      </c>
    </row>
    <row r="407" spans="1:8" ht="12.75">
      <c r="A407" s="27"/>
      <c r="B407" s="79"/>
      <c r="C407" s="54" t="s">
        <v>148</v>
      </c>
      <c r="D407" s="43"/>
      <c r="E407" s="44"/>
      <c r="F407" s="69"/>
      <c r="G407" s="69"/>
      <c r="H407" s="58"/>
    </row>
    <row r="408" spans="1:8" ht="12.75">
      <c r="A408" s="27"/>
      <c r="B408" s="79"/>
      <c r="C408" s="67"/>
      <c r="D408" s="43"/>
      <c r="E408" s="44"/>
      <c r="F408" s="69"/>
      <c r="G408" s="69"/>
      <c r="H408" s="58"/>
    </row>
    <row r="409" spans="1:8" ht="12.75">
      <c r="A409" s="27"/>
      <c r="B409" s="79">
        <v>2003</v>
      </c>
      <c r="C409" s="67" t="s">
        <v>175</v>
      </c>
      <c r="D409" s="43"/>
      <c r="E409" s="44"/>
      <c r="F409" s="69" t="s">
        <v>178</v>
      </c>
      <c r="G409" s="69">
        <v>2440.29</v>
      </c>
      <c r="H409" s="58">
        <f>G409+G410</f>
        <v>2440.29</v>
      </c>
    </row>
    <row r="410" spans="1:8" ht="12.75">
      <c r="A410" s="27"/>
      <c r="B410" s="79"/>
      <c r="C410" s="54" t="s">
        <v>177</v>
      </c>
      <c r="D410" s="43"/>
      <c r="E410" s="44"/>
      <c r="F410" s="69"/>
      <c r="G410" s="69"/>
      <c r="H410" s="58"/>
    </row>
    <row r="411" spans="1:8" ht="12.75">
      <c r="A411" s="27"/>
      <c r="B411" s="79"/>
      <c r="C411" s="67"/>
      <c r="D411" s="43"/>
      <c r="E411" s="44"/>
      <c r="F411" s="69"/>
      <c r="G411" s="69"/>
      <c r="H411" s="58"/>
    </row>
    <row r="412" spans="1:8" ht="12.75">
      <c r="A412" s="27"/>
      <c r="B412" s="79">
        <v>2004</v>
      </c>
      <c r="C412" s="67" t="s">
        <v>179</v>
      </c>
      <c r="D412" s="43"/>
      <c r="E412" s="44"/>
      <c r="F412" s="69" t="s">
        <v>182</v>
      </c>
      <c r="G412" s="69">
        <v>829.84</v>
      </c>
      <c r="H412" s="58">
        <f>G412+G413</f>
        <v>829.84</v>
      </c>
    </row>
    <row r="413" spans="1:8" ht="12.75">
      <c r="A413" s="27"/>
      <c r="B413" s="79"/>
      <c r="C413" s="54" t="s">
        <v>180</v>
      </c>
      <c r="D413" s="43"/>
      <c r="E413" s="44"/>
      <c r="F413" s="69"/>
      <c r="G413" s="69"/>
      <c r="H413" s="58"/>
    </row>
    <row r="414" spans="1:8" ht="12.75">
      <c r="A414" s="27"/>
      <c r="B414" s="79"/>
      <c r="C414" s="67"/>
      <c r="D414" s="43"/>
      <c r="E414" s="44"/>
      <c r="F414" s="69"/>
      <c r="G414" s="69"/>
      <c r="H414" s="58"/>
    </row>
    <row r="415" spans="1:8" ht="12.75">
      <c r="A415" s="27"/>
      <c r="B415" s="79">
        <v>2005</v>
      </c>
      <c r="C415" s="67" t="s">
        <v>183</v>
      </c>
      <c r="D415" s="43"/>
      <c r="E415" s="44"/>
      <c r="F415" s="69" t="s">
        <v>186</v>
      </c>
      <c r="G415" s="69">
        <v>5406.05</v>
      </c>
      <c r="H415" s="58">
        <f>G415</f>
        <v>5406.05</v>
      </c>
    </row>
    <row r="416" spans="1:8" ht="12.75">
      <c r="A416" s="27"/>
      <c r="B416" s="79"/>
      <c r="C416" s="54" t="s">
        <v>18</v>
      </c>
      <c r="D416" s="43"/>
      <c r="E416" s="44"/>
      <c r="F416" s="69"/>
      <c r="G416" s="69"/>
      <c r="H416" s="58"/>
    </row>
    <row r="417" spans="1:8" ht="12.75">
      <c r="A417" s="27"/>
      <c r="B417" s="79"/>
      <c r="C417" s="67"/>
      <c r="D417" s="43"/>
      <c r="E417" s="44"/>
      <c r="F417" s="69"/>
      <c r="G417" s="69"/>
      <c r="H417" s="58"/>
    </row>
    <row r="418" spans="1:8" ht="12.75">
      <c r="A418" s="27"/>
      <c r="B418" s="135">
        <v>3200</v>
      </c>
      <c r="C418" s="71" t="s">
        <v>187</v>
      </c>
      <c r="D418" s="72"/>
      <c r="E418" s="73"/>
      <c r="F418" s="69" t="s">
        <v>134</v>
      </c>
      <c r="G418" s="69">
        <v>4729.89</v>
      </c>
      <c r="H418" s="58">
        <f>G418+G419+G420</f>
        <v>4729.89</v>
      </c>
    </row>
    <row r="419" spans="1:8" ht="12.75">
      <c r="A419" s="27"/>
      <c r="B419" s="135"/>
      <c r="C419" s="136" t="s">
        <v>18</v>
      </c>
      <c r="D419" s="72"/>
      <c r="E419" s="73"/>
      <c r="F419" s="69"/>
      <c r="G419" s="69"/>
      <c r="H419" s="58"/>
    </row>
    <row r="420" spans="1:8" ht="12.75">
      <c r="A420" s="27"/>
      <c r="B420" s="135"/>
      <c r="C420" s="71"/>
      <c r="D420" s="72"/>
      <c r="E420" s="73"/>
      <c r="F420" s="69"/>
      <c r="G420" s="69"/>
      <c r="H420" s="58"/>
    </row>
    <row r="421" spans="1:8" ht="12.75">
      <c r="A421" s="27"/>
      <c r="B421" s="79">
        <v>3300</v>
      </c>
      <c r="C421" s="67" t="s">
        <v>189</v>
      </c>
      <c r="D421" s="74"/>
      <c r="E421" s="44"/>
      <c r="F421" s="69" t="s">
        <v>192</v>
      </c>
      <c r="G421" s="69">
        <v>5417.29</v>
      </c>
      <c r="H421" s="58">
        <f>G421+G422</f>
        <v>5417.29</v>
      </c>
    </row>
    <row r="422" spans="1:8" ht="12.75">
      <c r="A422" s="27"/>
      <c r="B422" s="79"/>
      <c r="C422" s="54" t="s">
        <v>191</v>
      </c>
      <c r="D422" s="37"/>
      <c r="E422" s="44"/>
      <c r="F422" s="69"/>
      <c r="G422" s="69"/>
      <c r="H422" s="58"/>
    </row>
    <row r="423" spans="1:8" ht="12.75">
      <c r="A423" s="27"/>
      <c r="B423" s="79"/>
      <c r="C423" s="67"/>
      <c r="D423" s="37"/>
      <c r="E423" s="44"/>
      <c r="F423" s="69"/>
      <c r="G423" s="69"/>
      <c r="H423" s="58"/>
    </row>
    <row r="424" spans="1:8" ht="12.75">
      <c r="A424" s="27"/>
      <c r="B424" s="79">
        <v>3682</v>
      </c>
      <c r="C424" s="67" t="s">
        <v>193</v>
      </c>
      <c r="D424" s="74"/>
      <c r="E424" s="44"/>
      <c r="F424" s="37" t="s">
        <v>195</v>
      </c>
      <c r="G424" s="31">
        <v>702.49</v>
      </c>
      <c r="H424" s="58">
        <f>G424</f>
        <v>702.49</v>
      </c>
    </row>
    <row r="425" spans="1:8" ht="12.75">
      <c r="A425" s="27"/>
      <c r="B425" s="79"/>
      <c r="C425" s="54" t="s">
        <v>18</v>
      </c>
      <c r="D425" s="37"/>
      <c r="E425" s="44"/>
      <c r="F425" s="69"/>
      <c r="G425" s="69"/>
      <c r="H425" s="58"/>
    </row>
    <row r="426" spans="1:8" ht="12.75">
      <c r="A426" s="51"/>
      <c r="B426" s="79"/>
      <c r="C426" s="67"/>
      <c r="D426" s="37"/>
      <c r="E426" s="44"/>
      <c r="F426" s="69"/>
      <c r="G426" s="69"/>
      <c r="H426" s="58"/>
    </row>
    <row r="427" spans="1:8" ht="12.75">
      <c r="A427" s="51"/>
      <c r="B427" s="79">
        <v>3137</v>
      </c>
      <c r="C427" s="67" t="s">
        <v>196</v>
      </c>
      <c r="D427" s="76"/>
      <c r="E427" s="44"/>
      <c r="F427" s="69"/>
      <c r="G427" s="69"/>
      <c r="H427" s="58">
        <f>G427+G428</f>
        <v>0</v>
      </c>
    </row>
    <row r="428" spans="1:8" ht="12.75">
      <c r="A428" s="51"/>
      <c r="B428" s="79"/>
      <c r="C428" s="54" t="s">
        <v>18</v>
      </c>
      <c r="D428" s="37"/>
      <c r="E428" s="44"/>
      <c r="F428" s="69"/>
      <c r="G428" s="69"/>
      <c r="H428" s="58"/>
    </row>
    <row r="429" spans="1:8" ht="12.75">
      <c r="A429" s="51"/>
      <c r="B429" s="79"/>
      <c r="C429" s="67"/>
      <c r="D429" s="37"/>
      <c r="E429" s="44"/>
      <c r="F429" s="69"/>
      <c r="G429" s="69"/>
      <c r="H429" s="58"/>
    </row>
    <row r="430" spans="1:8" ht="12.75">
      <c r="A430" s="51"/>
      <c r="B430" s="79">
        <v>1619</v>
      </c>
      <c r="C430" s="67" t="s">
        <v>0</v>
      </c>
      <c r="D430" s="37"/>
      <c r="E430" s="44"/>
      <c r="F430" s="69" t="s">
        <v>200</v>
      </c>
      <c r="G430" s="69">
        <v>4583.2</v>
      </c>
      <c r="H430" s="58">
        <f>G430+G431</f>
        <v>4583.2</v>
      </c>
    </row>
    <row r="431" spans="1:8" ht="12.75">
      <c r="A431" s="51"/>
      <c r="B431" s="79"/>
      <c r="C431" s="54" t="s">
        <v>197</v>
      </c>
      <c r="D431" s="37"/>
      <c r="E431" s="44"/>
      <c r="F431" s="69"/>
      <c r="G431" s="69"/>
      <c r="H431" s="58"/>
    </row>
    <row r="432" spans="1:8" ht="12.75">
      <c r="A432" s="51"/>
      <c r="B432" s="79"/>
      <c r="C432" s="67"/>
      <c r="D432" s="37"/>
      <c r="E432" s="44"/>
      <c r="F432" s="69"/>
      <c r="G432" s="69"/>
      <c r="H432" s="58"/>
    </row>
    <row r="433" spans="1:8" ht="12.75">
      <c r="A433" s="51"/>
      <c r="B433" s="79">
        <v>1620</v>
      </c>
      <c r="C433" s="67" t="s">
        <v>201</v>
      </c>
      <c r="D433" s="37"/>
      <c r="E433" s="44"/>
      <c r="F433" s="69" t="s">
        <v>204</v>
      </c>
      <c r="G433" s="69">
        <v>2311.05</v>
      </c>
      <c r="H433" s="58">
        <f>G433+G434</f>
        <v>2311.05</v>
      </c>
    </row>
    <row r="434" spans="1:8" ht="12.75">
      <c r="A434" s="51"/>
      <c r="B434" s="79"/>
      <c r="C434" s="54" t="s">
        <v>18</v>
      </c>
      <c r="D434" s="37"/>
      <c r="E434" s="44"/>
      <c r="F434" s="69"/>
      <c r="G434" s="69"/>
      <c r="H434" s="58"/>
    </row>
    <row r="435" spans="1:8" ht="12.75">
      <c r="A435" s="51"/>
      <c r="B435" s="79"/>
      <c r="C435" s="67"/>
      <c r="D435" s="37"/>
      <c r="E435" s="44"/>
      <c r="F435" s="69"/>
      <c r="G435" s="69"/>
      <c r="H435" s="58"/>
    </row>
    <row r="436" spans="1:8" ht="12.75">
      <c r="A436" s="51"/>
      <c r="B436" s="79">
        <v>1621</v>
      </c>
      <c r="C436" s="67" t="s">
        <v>205</v>
      </c>
      <c r="D436" s="8"/>
      <c r="E436" s="44"/>
      <c r="F436" s="69" t="s">
        <v>208</v>
      </c>
      <c r="G436" s="69">
        <v>2372.96</v>
      </c>
      <c r="H436" s="58">
        <f>G436+G437</f>
        <v>2372.96</v>
      </c>
    </row>
    <row r="437" spans="1:8" ht="12.75">
      <c r="A437" s="51"/>
      <c r="B437" s="79"/>
      <c r="C437" s="54" t="s">
        <v>18</v>
      </c>
      <c r="D437" s="37"/>
      <c r="E437" s="44"/>
      <c r="F437" s="69"/>
      <c r="G437" s="69"/>
      <c r="H437" s="58"/>
    </row>
    <row r="438" spans="1:8" ht="12.75">
      <c r="A438" s="51"/>
      <c r="B438" s="79"/>
      <c r="C438" s="67"/>
      <c r="D438" s="37"/>
      <c r="E438" s="44"/>
      <c r="F438" s="69"/>
      <c r="G438" s="69"/>
      <c r="H438" s="58"/>
    </row>
    <row r="439" spans="1:8" ht="12.75">
      <c r="A439" s="51"/>
      <c r="B439" s="79">
        <v>1746</v>
      </c>
      <c r="C439" s="67" t="s">
        <v>272</v>
      </c>
      <c r="D439" s="77"/>
      <c r="E439" s="44"/>
      <c r="F439" s="69" t="s">
        <v>211</v>
      </c>
      <c r="G439" s="69">
        <v>623.35</v>
      </c>
      <c r="H439" s="58">
        <f>G439</f>
        <v>623.35</v>
      </c>
    </row>
    <row r="440" spans="1:8" ht="12.75">
      <c r="A440" s="51"/>
      <c r="B440" s="79"/>
      <c r="C440" s="54" t="s">
        <v>273</v>
      </c>
      <c r="D440" s="8"/>
      <c r="E440" s="44"/>
      <c r="F440" s="69"/>
      <c r="G440" s="69"/>
      <c r="H440" s="58"/>
    </row>
    <row r="441" spans="1:8" ht="12.75">
      <c r="A441" s="51"/>
      <c r="B441" s="79"/>
      <c r="C441" s="75"/>
      <c r="D441" s="77"/>
      <c r="E441" s="44"/>
      <c r="F441" s="69"/>
      <c r="G441" s="69"/>
      <c r="H441" s="58"/>
    </row>
    <row r="442" spans="1:8" ht="12.75">
      <c r="A442" s="51"/>
      <c r="B442" s="79">
        <v>2080</v>
      </c>
      <c r="C442" s="67" t="s">
        <v>274</v>
      </c>
      <c r="D442" s="77"/>
      <c r="E442" s="44"/>
      <c r="F442" s="69" t="s">
        <v>214</v>
      </c>
      <c r="G442" s="69">
        <v>1416.12</v>
      </c>
      <c r="H442" s="58">
        <f>G442</f>
        <v>1416.12</v>
      </c>
    </row>
    <row r="443" spans="1:8" ht="12.75">
      <c r="A443" s="51"/>
      <c r="B443" s="79"/>
      <c r="C443" s="54" t="s">
        <v>275</v>
      </c>
      <c r="D443" s="8"/>
      <c r="E443" s="44"/>
      <c r="F443" s="69"/>
      <c r="G443" s="69"/>
      <c r="H443" s="58"/>
    </row>
    <row r="444" spans="1:8" ht="12.75">
      <c r="A444" s="51"/>
      <c r="B444" s="79"/>
      <c r="C444" s="54"/>
      <c r="D444" s="77"/>
      <c r="E444" s="44"/>
      <c r="F444" s="69"/>
      <c r="G444" s="69"/>
      <c r="H444" s="58"/>
    </row>
    <row r="445" spans="1:8" ht="12.75">
      <c r="A445" s="51"/>
      <c r="B445" s="79">
        <v>2719</v>
      </c>
      <c r="C445" s="67" t="s">
        <v>276</v>
      </c>
      <c r="D445" s="77"/>
      <c r="E445" s="44"/>
      <c r="F445" s="69" t="s">
        <v>217</v>
      </c>
      <c r="G445" s="69">
        <v>1307.81</v>
      </c>
      <c r="H445" s="58">
        <f>G445</f>
        <v>1307.81</v>
      </c>
    </row>
    <row r="446" spans="1:8" ht="12.75">
      <c r="A446" s="51"/>
      <c r="B446" s="79"/>
      <c r="C446" s="54" t="s">
        <v>18</v>
      </c>
      <c r="D446" s="8"/>
      <c r="E446" s="44"/>
      <c r="F446" s="69"/>
      <c r="G446" s="69"/>
      <c r="H446" s="58"/>
    </row>
    <row r="447" spans="1:8" ht="12.75">
      <c r="A447" s="51"/>
      <c r="B447" s="79"/>
      <c r="C447" s="54"/>
      <c r="D447" s="77"/>
      <c r="E447" s="44"/>
      <c r="F447" s="69"/>
      <c r="G447" s="69"/>
      <c r="H447" s="58"/>
    </row>
    <row r="448" spans="1:8" ht="12.75">
      <c r="A448" s="51"/>
      <c r="B448" s="68">
        <v>2213</v>
      </c>
      <c r="C448" s="75" t="s">
        <v>218</v>
      </c>
      <c r="D448" s="77"/>
      <c r="E448" s="44"/>
      <c r="F448" s="69" t="s">
        <v>221</v>
      </c>
      <c r="G448" s="69">
        <v>2154.19</v>
      </c>
      <c r="H448" s="58">
        <f>G448</f>
        <v>2154.19</v>
      </c>
    </row>
    <row r="449" spans="1:8" ht="12.75">
      <c r="A449" s="51"/>
      <c r="B449" s="68"/>
      <c r="C449" s="75" t="s">
        <v>220</v>
      </c>
      <c r="D449" s="8"/>
      <c r="E449" s="44"/>
      <c r="F449" s="69"/>
      <c r="G449" s="69"/>
      <c r="H449" s="58"/>
    </row>
    <row r="450" spans="1:8" ht="12.75">
      <c r="A450" s="51"/>
      <c r="B450" s="68"/>
      <c r="C450" s="75"/>
      <c r="D450" s="77"/>
      <c r="E450" s="44"/>
      <c r="F450" s="69"/>
      <c r="G450" s="69"/>
      <c r="H450" s="58"/>
    </row>
    <row r="451" spans="1:8" ht="12.75">
      <c r="A451" s="51"/>
      <c r="B451" s="137">
        <v>3122</v>
      </c>
      <c r="C451" s="138" t="s">
        <v>222</v>
      </c>
      <c r="D451" s="77"/>
      <c r="E451" s="44"/>
      <c r="F451" s="69" t="s">
        <v>226</v>
      </c>
      <c r="G451" s="69">
        <v>1247.88</v>
      </c>
      <c r="H451" s="58">
        <f>G451</f>
        <v>1247.88</v>
      </c>
    </row>
    <row r="452" spans="1:8" ht="12.75">
      <c r="A452" s="51"/>
      <c r="B452" s="137"/>
      <c r="C452" s="138" t="s">
        <v>223</v>
      </c>
      <c r="D452" s="8"/>
      <c r="E452" s="44"/>
      <c r="F452" s="69"/>
      <c r="G452" s="69"/>
      <c r="H452" s="58"/>
    </row>
    <row r="453" spans="1:8" ht="12.75">
      <c r="A453" s="51"/>
      <c r="B453" s="139"/>
      <c r="C453" s="81"/>
      <c r="D453" s="77"/>
      <c r="E453" s="44"/>
      <c r="F453" s="69"/>
      <c r="G453" s="69"/>
      <c r="H453" s="58"/>
    </row>
    <row r="454" spans="1:8" ht="12.75">
      <c r="A454" s="51"/>
      <c r="B454" s="83">
        <v>1718</v>
      </c>
      <c r="C454" s="75" t="s">
        <v>227</v>
      </c>
      <c r="D454" s="77"/>
      <c r="E454" s="44"/>
      <c r="F454" s="69" t="s">
        <v>230</v>
      </c>
      <c r="G454" s="69">
        <v>2810.77</v>
      </c>
      <c r="H454" s="58">
        <f>G454</f>
        <v>2810.77</v>
      </c>
    </row>
    <row r="455" spans="1:8" ht="12.75">
      <c r="A455" s="51"/>
      <c r="B455" s="41"/>
      <c r="C455" s="81" t="s">
        <v>228</v>
      </c>
      <c r="D455" s="77"/>
      <c r="E455" s="30"/>
      <c r="F455" s="69"/>
      <c r="G455" s="69"/>
      <c r="H455" s="58"/>
    </row>
    <row r="456" spans="1:8" ht="12.75">
      <c r="A456" s="51"/>
      <c r="B456" s="79"/>
      <c r="C456" s="75"/>
      <c r="D456" s="77"/>
      <c r="E456" s="44"/>
      <c r="F456" s="69"/>
      <c r="G456" s="69"/>
      <c r="H456" s="58"/>
    </row>
    <row r="457" spans="1:8" ht="12.75">
      <c r="A457" s="51"/>
      <c r="B457" s="83">
        <v>2191</v>
      </c>
      <c r="C457" s="75" t="s">
        <v>231</v>
      </c>
      <c r="D457" s="77"/>
      <c r="E457" s="44"/>
      <c r="F457" s="69" t="s">
        <v>234</v>
      </c>
      <c r="G457" s="69">
        <v>1040.14</v>
      </c>
      <c r="H457" s="58">
        <f>G457+G458</f>
        <v>1040.14</v>
      </c>
    </row>
    <row r="458" spans="1:8" ht="12.75">
      <c r="A458" s="51"/>
      <c r="B458" s="83"/>
      <c r="C458" s="75" t="s">
        <v>233</v>
      </c>
      <c r="D458" s="77"/>
      <c r="E458" s="44"/>
      <c r="F458" s="69"/>
      <c r="G458" s="69"/>
      <c r="H458" s="58"/>
    </row>
    <row r="459" spans="1:8" ht="13.5" thickBot="1">
      <c r="A459" s="51"/>
      <c r="B459" s="79"/>
      <c r="C459" s="75"/>
      <c r="D459" s="37"/>
      <c r="E459" s="44"/>
      <c r="F459" s="69"/>
      <c r="G459" s="69"/>
      <c r="H459" s="58"/>
    </row>
    <row r="460" spans="1:8" ht="13.5" thickBot="1">
      <c r="A460" s="91"/>
      <c r="B460" s="92"/>
      <c r="C460" s="93" t="s">
        <v>235</v>
      </c>
      <c r="D460" s="94"/>
      <c r="E460" s="95"/>
      <c r="F460" s="96"/>
      <c r="G460" s="97">
        <f>SUM(G286:G459)</f>
        <v>162813.13999999998</v>
      </c>
      <c r="H460" s="111">
        <f>SUM(H286:H459)</f>
        <v>162813.13999999998</v>
      </c>
    </row>
    <row r="461" spans="5:8" ht="12.75">
      <c r="E461" s="4"/>
      <c r="F461" s="5"/>
      <c r="G461" s="5"/>
      <c r="H461" s="99"/>
    </row>
    <row r="462" spans="5:8" ht="12.75">
      <c r="E462" s="140"/>
      <c r="F462" s="38"/>
      <c r="G462" s="5"/>
      <c r="H462" s="101"/>
    </row>
    <row r="463" ht="12.75">
      <c r="H463" s="38"/>
    </row>
    <row r="464" ht="12.75">
      <c r="D464" s="8" t="s">
        <v>277</v>
      </c>
    </row>
    <row r="465" spans="1:8" ht="12.75">
      <c r="A465" s="4"/>
      <c r="B465" s="7"/>
      <c r="C465" s="8"/>
      <c r="D465" s="8" t="s">
        <v>240</v>
      </c>
      <c r="E465" s="8"/>
      <c r="G465" s="5"/>
      <c r="H465" s="99"/>
    </row>
    <row r="466" spans="5:8" ht="12.75">
      <c r="E466" s="4"/>
      <c r="F466" s="5"/>
      <c r="G466" s="5" t="s">
        <v>8</v>
      </c>
      <c r="H466" s="99"/>
    </row>
    <row r="467" spans="2:8" ht="12.75">
      <c r="B467" s="2" t="s">
        <v>7</v>
      </c>
      <c r="C467" s="1"/>
      <c r="D467" s="4" t="s">
        <v>250</v>
      </c>
      <c r="E467" s="4"/>
      <c r="F467" s="5"/>
      <c r="G467" s="5"/>
      <c r="H467" s="99"/>
    </row>
    <row r="468" spans="5:8" ht="13.5" thickBot="1">
      <c r="E468" s="4"/>
      <c r="F468" s="5"/>
      <c r="G468" s="5"/>
      <c r="H468" s="99"/>
    </row>
    <row r="469" spans="1:8" ht="26.25" customHeight="1" thickBot="1">
      <c r="A469" s="12" t="s">
        <v>9</v>
      </c>
      <c r="B469" s="102" t="s">
        <v>242</v>
      </c>
      <c r="C469" s="12" t="s">
        <v>243</v>
      </c>
      <c r="D469" s="14" t="s">
        <v>12</v>
      </c>
      <c r="E469" s="15" t="s">
        <v>13</v>
      </c>
      <c r="F469" s="16" t="s">
        <v>14</v>
      </c>
      <c r="G469" s="17" t="s">
        <v>15</v>
      </c>
      <c r="H469" s="18" t="s">
        <v>16</v>
      </c>
    </row>
    <row r="470" spans="1:8" ht="12.75">
      <c r="A470" s="37"/>
      <c r="B470" s="28" t="s">
        <v>251</v>
      </c>
      <c r="C470" s="103" t="s">
        <v>252</v>
      </c>
      <c r="D470" s="22"/>
      <c r="E470" s="37"/>
      <c r="F470" s="69" t="s">
        <v>255</v>
      </c>
      <c r="G470" s="69">
        <v>1506.86</v>
      </c>
      <c r="H470" s="32">
        <f>G470+G471+G472</f>
        <v>1506.86</v>
      </c>
    </row>
    <row r="471" spans="1:8" ht="12.75">
      <c r="A471" s="68"/>
      <c r="B471" s="45"/>
      <c r="C471" s="48"/>
      <c r="D471" s="22"/>
      <c r="E471" s="30"/>
      <c r="F471" s="69"/>
      <c r="G471" s="69"/>
      <c r="H471" s="58"/>
    </row>
    <row r="472" spans="1:8" ht="13.5" thickBot="1">
      <c r="A472" s="83"/>
      <c r="B472" s="45"/>
      <c r="C472" s="42"/>
      <c r="D472" s="43"/>
      <c r="E472" s="44"/>
      <c r="F472" s="69"/>
      <c r="G472" s="69"/>
      <c r="H472" s="58"/>
    </row>
    <row r="473" spans="1:8" ht="13.5" thickBot="1">
      <c r="A473" s="105" t="s">
        <v>238</v>
      </c>
      <c r="B473" s="106"/>
      <c r="C473" s="107"/>
      <c r="D473" s="108"/>
      <c r="E473" s="109"/>
      <c r="F473" s="110"/>
      <c r="G473" s="110">
        <f>SUM(G470:G472)</f>
        <v>1506.86</v>
      </c>
      <c r="H473" s="111">
        <f>SUM(H470:H472)</f>
        <v>1506.86</v>
      </c>
    </row>
    <row r="474" spans="1:8" ht="12.75">
      <c r="A474" s="141"/>
      <c r="B474" s="142"/>
      <c r="C474" s="143"/>
      <c r="D474" s="144"/>
      <c r="E474" s="145"/>
      <c r="F474" s="100"/>
      <c r="G474" s="100"/>
      <c r="H474" s="117"/>
    </row>
    <row r="475" spans="5:8" ht="12.75">
      <c r="E475" s="115"/>
      <c r="F475" s="5"/>
      <c r="G475" s="38"/>
      <c r="H475" s="99"/>
    </row>
    <row r="476" spans="4:8" ht="12.75">
      <c r="D476" s="4"/>
      <c r="E476" s="115"/>
      <c r="F476" s="5"/>
      <c r="G476" s="38"/>
      <c r="H476" s="99"/>
    </row>
    <row r="477" spans="4:8" ht="12.75">
      <c r="D477" s="4"/>
      <c r="E477" s="115"/>
      <c r="F477" s="38"/>
      <c r="G477" s="38" t="s">
        <v>256</v>
      </c>
      <c r="H477" s="115">
        <f>H473</f>
        <v>1506.86</v>
      </c>
    </row>
    <row r="478" spans="5:8" ht="12.75">
      <c r="E478" s="115"/>
      <c r="F478" s="38"/>
      <c r="G478" s="3" t="s">
        <v>257</v>
      </c>
      <c r="H478" s="115">
        <f>H477+H460</f>
        <v>164319.99999999997</v>
      </c>
    </row>
    <row r="481" spans="5:8" ht="12.75">
      <c r="E481" s="1" t="s">
        <v>286</v>
      </c>
      <c r="F481" s="1"/>
      <c r="G481" s="1"/>
      <c r="H481" s="101">
        <f>H478+H275+H261</f>
        <v>5109100.000000002</v>
      </c>
    </row>
    <row r="485" ht="12.75">
      <c r="H485" s="38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3"/>
  <sheetViews>
    <sheetView workbookViewId="0" topLeftCell="A1">
      <selection activeCell="E25" sqref="E25"/>
    </sheetView>
  </sheetViews>
  <sheetFormatPr defaultColWidth="9.140625" defaultRowHeight="12.75"/>
  <cols>
    <col min="1" max="1" width="11.57421875" style="3" customWidth="1"/>
    <col min="2" max="2" width="32.7109375" style="3" customWidth="1"/>
    <col min="3" max="3" width="22.140625" style="3" customWidth="1"/>
    <col min="4" max="16384" width="9.140625" style="3" customWidth="1"/>
  </cols>
  <sheetData>
    <row r="1" spans="1:2" ht="12.75">
      <c r="A1" s="1" t="s">
        <v>1</v>
      </c>
      <c r="B1" s="2"/>
    </row>
    <row r="2" spans="1:2" ht="12.75">
      <c r="A2" s="1" t="s">
        <v>2</v>
      </c>
      <c r="B2" s="2"/>
    </row>
    <row r="3" spans="1:2" ht="12.75">
      <c r="A3" s="1"/>
      <c r="B3" s="1"/>
    </row>
    <row r="4" spans="1:2" ht="12.75">
      <c r="A4" s="4"/>
      <c r="B4" s="4"/>
    </row>
    <row r="5" spans="1:2" ht="12.75">
      <c r="A5" s="1"/>
      <c r="B5" s="146" t="s">
        <v>283</v>
      </c>
    </row>
    <row r="6" spans="1:2" ht="12.75">
      <c r="A6" s="4"/>
      <c r="B6" s="146"/>
    </row>
    <row r="7" spans="1:2" ht="12.75">
      <c r="A7" s="4"/>
      <c r="B7" s="8" t="s">
        <v>285</v>
      </c>
    </row>
    <row r="8" spans="1:2" ht="12.75">
      <c r="A8" s="1"/>
      <c r="B8" s="121" t="s">
        <v>278</v>
      </c>
    </row>
    <row r="9" spans="1:3" ht="12.75">
      <c r="A9" s="1"/>
      <c r="B9" s="121"/>
      <c r="C9" s="1"/>
    </row>
    <row r="10" ht="13.5" thickBot="1">
      <c r="C10" s="1" t="s">
        <v>282</v>
      </c>
    </row>
    <row r="11" spans="1:3" ht="29.25" customHeight="1" thickBot="1">
      <c r="A11" s="153" t="s">
        <v>10</v>
      </c>
      <c r="B11" s="12" t="s">
        <v>11</v>
      </c>
      <c r="C11" s="147" t="s">
        <v>15</v>
      </c>
    </row>
    <row r="12" spans="1:3" ht="12.75">
      <c r="A12" s="155">
        <v>1503</v>
      </c>
      <c r="B12" s="163" t="s">
        <v>17</v>
      </c>
      <c r="C12" s="148">
        <f>5850.3+28104.12+4319.08+2440.61+1920</f>
        <v>42634.11</v>
      </c>
    </row>
    <row r="13" spans="1:3" ht="12.75">
      <c r="A13" s="156"/>
      <c r="B13" s="164" t="s">
        <v>18</v>
      </c>
      <c r="C13" s="149"/>
    </row>
    <row r="14" spans="1:3" ht="12.75">
      <c r="A14" s="156"/>
      <c r="B14" s="164"/>
      <c r="C14" s="149"/>
    </row>
    <row r="15" spans="1:3" ht="12.75">
      <c r="A15" s="156">
        <v>1504</v>
      </c>
      <c r="B15" s="165" t="s">
        <v>22</v>
      </c>
      <c r="C15" s="149">
        <v>1231.96</v>
      </c>
    </row>
    <row r="16" spans="1:3" ht="12.75">
      <c r="A16" s="156"/>
      <c r="B16" s="164" t="s">
        <v>25</v>
      </c>
      <c r="C16" s="149"/>
    </row>
    <row r="17" spans="1:3" ht="12.75">
      <c r="A17" s="156"/>
      <c r="B17" s="164"/>
      <c r="C17" s="149"/>
    </row>
    <row r="18" spans="1:3" ht="12.75">
      <c r="A18" s="156">
        <v>1505</v>
      </c>
      <c r="B18" s="165" t="s">
        <v>27</v>
      </c>
      <c r="C18" s="149">
        <v>2099.22</v>
      </c>
    </row>
    <row r="19" spans="1:3" ht="12.75">
      <c r="A19" s="156"/>
      <c r="B19" s="164" t="s">
        <v>30</v>
      </c>
      <c r="C19" s="149"/>
    </row>
    <row r="20" spans="1:3" ht="12.75">
      <c r="A20" s="156"/>
      <c r="B20" s="164"/>
      <c r="C20" s="149"/>
    </row>
    <row r="21" spans="1:3" ht="12.75">
      <c r="A21" s="156">
        <v>1506</v>
      </c>
      <c r="B21" s="165" t="s">
        <v>32</v>
      </c>
      <c r="C21" s="149">
        <v>1066.2</v>
      </c>
    </row>
    <row r="22" spans="1:3" ht="12.75">
      <c r="A22" s="156"/>
      <c r="B22" s="164" t="s">
        <v>34</v>
      </c>
      <c r="C22" s="149"/>
    </row>
    <row r="23" spans="1:3" ht="12.75">
      <c r="A23" s="156"/>
      <c r="B23" s="164"/>
      <c r="C23" s="149"/>
    </row>
    <row r="24" spans="1:3" ht="12.75">
      <c r="A24" s="156">
        <v>1507</v>
      </c>
      <c r="B24" s="165" t="s">
        <v>36</v>
      </c>
      <c r="C24" s="149">
        <v>2864.25</v>
      </c>
    </row>
    <row r="25" spans="1:3" ht="12.75">
      <c r="A25" s="156"/>
      <c r="B25" s="164" t="s">
        <v>38</v>
      </c>
      <c r="C25" s="149"/>
    </row>
    <row r="26" spans="1:3" ht="12.75">
      <c r="A26" s="156"/>
      <c r="B26" s="164"/>
      <c r="C26" s="149"/>
    </row>
    <row r="27" spans="1:3" ht="12.75">
      <c r="A27" s="156">
        <v>1508</v>
      </c>
      <c r="B27" s="165" t="s">
        <v>40</v>
      </c>
      <c r="C27" s="149">
        <f>9627.3+7073.31+4304.25+2667.54+1440</f>
        <v>25112.4</v>
      </c>
    </row>
    <row r="28" spans="1:3" ht="12.75">
      <c r="A28" s="156"/>
      <c r="B28" s="164" t="s">
        <v>41</v>
      </c>
      <c r="C28" s="149"/>
    </row>
    <row r="29" spans="1:3" ht="12.75">
      <c r="A29" s="156"/>
      <c r="B29" s="164"/>
      <c r="C29" s="149"/>
    </row>
    <row r="30" spans="1:3" ht="12.75">
      <c r="A30" s="156">
        <v>1509</v>
      </c>
      <c r="B30" s="165" t="s">
        <v>45</v>
      </c>
      <c r="C30" s="149">
        <f>10444.09+3267.31+1297.34+2040</f>
        <v>17048.739999999998</v>
      </c>
    </row>
    <row r="31" spans="1:3" ht="12.75">
      <c r="A31" s="156"/>
      <c r="B31" s="164" t="s">
        <v>23</v>
      </c>
      <c r="C31" s="149"/>
    </row>
    <row r="32" spans="1:3" ht="12.75">
      <c r="A32" s="156"/>
      <c r="B32" s="164"/>
      <c r="C32" s="149"/>
    </row>
    <row r="33" spans="1:3" ht="12.75">
      <c r="A33" s="156">
        <v>1510</v>
      </c>
      <c r="B33" s="165" t="s">
        <v>48</v>
      </c>
      <c r="C33" s="149">
        <f>12113.82+491.72+6909.84+307.83+8729.14+18452.7+7788</f>
        <v>54793.05</v>
      </c>
    </row>
    <row r="34" spans="1:3" ht="12.75">
      <c r="A34" s="156"/>
      <c r="B34" s="164" t="s">
        <v>28</v>
      </c>
      <c r="C34" s="149"/>
    </row>
    <row r="35" spans="1:3" ht="12.75">
      <c r="A35" s="156"/>
      <c r="B35" s="164"/>
      <c r="C35" s="149"/>
    </row>
    <row r="36" spans="1:3" ht="12.75">
      <c r="A36" s="156">
        <v>1511</v>
      </c>
      <c r="B36" s="165" t="s">
        <v>53</v>
      </c>
      <c r="C36" s="149">
        <f>7208.34+360+5941.05+964.37+1680</f>
        <v>16153.76</v>
      </c>
    </row>
    <row r="37" spans="1:3" ht="12.75">
      <c r="A37" s="156"/>
      <c r="B37" s="164" t="s">
        <v>18</v>
      </c>
      <c r="C37" s="149"/>
    </row>
    <row r="38" spans="1:3" ht="12.75">
      <c r="A38" s="156"/>
      <c r="B38" s="164"/>
      <c r="C38" s="149"/>
    </row>
    <row r="39" spans="1:3" ht="12.75">
      <c r="A39" s="156">
        <v>1512</v>
      </c>
      <c r="B39" s="165" t="s">
        <v>56</v>
      </c>
      <c r="C39" s="149">
        <f>1174.92+112.43</f>
        <v>1287.3500000000001</v>
      </c>
    </row>
    <row r="40" spans="1:3" ht="12.75">
      <c r="A40" s="156"/>
      <c r="B40" s="164" t="s">
        <v>18</v>
      </c>
      <c r="C40" s="149"/>
    </row>
    <row r="41" spans="1:3" ht="12.75">
      <c r="A41" s="156"/>
      <c r="B41" s="164"/>
      <c r="C41" s="149"/>
    </row>
    <row r="42" spans="1:3" ht="12.75">
      <c r="A42" s="156">
        <v>1513</v>
      </c>
      <c r="B42" s="165" t="s">
        <v>60</v>
      </c>
      <c r="C42" s="149">
        <v>3849.56</v>
      </c>
    </row>
    <row r="43" spans="1:3" ht="12.75">
      <c r="A43" s="156"/>
      <c r="B43" s="164" t="s">
        <v>18</v>
      </c>
      <c r="C43" s="149"/>
    </row>
    <row r="44" spans="1:3" ht="12.75">
      <c r="A44" s="156"/>
      <c r="B44" s="164"/>
      <c r="C44" s="149"/>
    </row>
    <row r="45" spans="1:3" ht="12.75">
      <c r="A45" s="156">
        <v>1514</v>
      </c>
      <c r="B45" s="165" t="s">
        <v>63</v>
      </c>
      <c r="C45" s="149">
        <f>3191.62+3098.99+1185.34+1080</f>
        <v>8555.95</v>
      </c>
    </row>
    <row r="46" spans="1:3" ht="12.75">
      <c r="A46" s="156"/>
      <c r="B46" s="164" t="s">
        <v>18</v>
      </c>
      <c r="C46" s="149"/>
    </row>
    <row r="47" spans="1:3" ht="12.75">
      <c r="A47" s="156"/>
      <c r="B47" s="164"/>
      <c r="C47" s="150"/>
    </row>
    <row r="48" spans="1:3" ht="12.75">
      <c r="A48" s="156">
        <v>1515</v>
      </c>
      <c r="B48" s="165" t="s">
        <v>67</v>
      </c>
      <c r="C48" s="149">
        <f>4337.38+2000.72+2138.62+1200</f>
        <v>9676.720000000001</v>
      </c>
    </row>
    <row r="49" spans="1:3" ht="12.75">
      <c r="A49" s="156"/>
      <c r="B49" s="164" t="s">
        <v>18</v>
      </c>
      <c r="C49" s="149"/>
    </row>
    <row r="50" spans="1:3" ht="12.75">
      <c r="A50" s="156"/>
      <c r="B50" s="164"/>
      <c r="C50" s="149"/>
    </row>
    <row r="51" spans="1:3" ht="12.75">
      <c r="A51" s="156">
        <v>1516</v>
      </c>
      <c r="B51" s="165" t="s">
        <v>71</v>
      </c>
      <c r="C51" s="149">
        <f>7197.71+123.59+4508.5+5451.82+1800</f>
        <v>19081.62</v>
      </c>
    </row>
    <row r="52" spans="1:3" ht="12.75">
      <c r="A52" s="156"/>
      <c r="B52" s="164" t="s">
        <v>18</v>
      </c>
      <c r="C52" s="149"/>
    </row>
    <row r="53" spans="1:3" ht="12.75">
      <c r="A53" s="156"/>
      <c r="B53" s="164"/>
      <c r="C53" s="149"/>
    </row>
    <row r="54" spans="1:3" ht="12.75">
      <c r="A54" s="156">
        <v>1517</v>
      </c>
      <c r="B54" s="165" t="s">
        <v>75</v>
      </c>
      <c r="C54" s="149">
        <v>1354.04</v>
      </c>
    </row>
    <row r="55" spans="1:3" ht="12.75">
      <c r="A55" s="156"/>
      <c r="B55" s="164" t="s">
        <v>28</v>
      </c>
      <c r="C55" s="149"/>
    </row>
    <row r="56" spans="1:3" ht="12.75">
      <c r="A56" s="156"/>
      <c r="B56" s="164"/>
      <c r="C56" s="149"/>
    </row>
    <row r="57" spans="1:3" ht="12.75">
      <c r="A57" s="156">
        <v>1518</v>
      </c>
      <c r="B57" s="165" t="s">
        <v>78</v>
      </c>
      <c r="C57" s="149">
        <v>1797.39</v>
      </c>
    </row>
    <row r="58" spans="1:3" ht="12.75">
      <c r="A58" s="156"/>
      <c r="B58" s="164" t="s">
        <v>80</v>
      </c>
      <c r="C58" s="149"/>
    </row>
    <row r="59" spans="1:3" ht="12.75">
      <c r="A59" s="156"/>
      <c r="B59" s="164"/>
      <c r="C59" s="149"/>
    </row>
    <row r="60" spans="1:3" ht="12.75">
      <c r="A60" s="156">
        <v>1519</v>
      </c>
      <c r="B60" s="165" t="s">
        <v>82</v>
      </c>
      <c r="C60" s="149">
        <v>1804.57</v>
      </c>
    </row>
    <row r="61" spans="1:3" ht="12.75">
      <c r="A61" s="156"/>
      <c r="B61" s="164" t="s">
        <v>84</v>
      </c>
      <c r="C61" s="149"/>
    </row>
    <row r="62" spans="1:3" ht="12.75">
      <c r="A62" s="156"/>
      <c r="B62" s="164"/>
      <c r="C62" s="149"/>
    </row>
    <row r="63" spans="1:3" ht="12.75">
      <c r="A63" s="156">
        <v>1520</v>
      </c>
      <c r="B63" s="165" t="s">
        <v>86</v>
      </c>
      <c r="C63" s="149">
        <v>562.32</v>
      </c>
    </row>
    <row r="64" spans="1:3" ht="12.75">
      <c r="A64" s="156"/>
      <c r="B64" s="166" t="s">
        <v>88</v>
      </c>
      <c r="C64" s="149"/>
    </row>
    <row r="65" spans="1:3" ht="12.75">
      <c r="A65" s="156"/>
      <c r="B65" s="166"/>
      <c r="C65" s="149"/>
    </row>
    <row r="66" spans="1:3" ht="12.75">
      <c r="A66" s="156">
        <v>1521</v>
      </c>
      <c r="B66" s="165" t="s">
        <v>90</v>
      </c>
      <c r="C66" s="149">
        <f>941.39+4381.7+436.52</f>
        <v>5759.610000000001</v>
      </c>
    </row>
    <row r="67" spans="1:3" ht="12.75">
      <c r="A67" s="157"/>
      <c r="B67" s="164" t="s">
        <v>18</v>
      </c>
      <c r="C67" s="149"/>
    </row>
    <row r="68" spans="1:3" ht="12.75">
      <c r="A68" s="157"/>
      <c r="B68" s="166"/>
      <c r="C68" s="149"/>
    </row>
    <row r="69" spans="1:3" ht="12.75">
      <c r="A69" s="158">
        <v>1522</v>
      </c>
      <c r="B69" s="165" t="s">
        <v>93</v>
      </c>
      <c r="C69" s="149">
        <f>2274.21+207.75+3626.55+7547.75+2760</f>
        <v>16416.260000000002</v>
      </c>
    </row>
    <row r="70" spans="1:3" ht="12.75">
      <c r="A70" s="156"/>
      <c r="B70" s="164" t="s">
        <v>23</v>
      </c>
      <c r="C70" s="149"/>
    </row>
    <row r="71" spans="1:3" ht="12.75">
      <c r="A71" s="156"/>
      <c r="B71" s="164"/>
      <c r="C71" s="149"/>
    </row>
    <row r="72" spans="1:3" ht="12.75">
      <c r="A72" s="158">
        <v>1523</v>
      </c>
      <c r="B72" s="165" t="s">
        <v>96</v>
      </c>
      <c r="C72" s="149">
        <f>7139.96+360+868.68+8926.88+8866.96+4080</f>
        <v>30242.479999999996</v>
      </c>
    </row>
    <row r="73" spans="1:3" ht="12.75">
      <c r="A73" s="156"/>
      <c r="B73" s="164" t="s">
        <v>23</v>
      </c>
      <c r="C73" s="149"/>
    </row>
    <row r="74" spans="1:3" ht="12.75">
      <c r="A74" s="156"/>
      <c r="B74" s="164"/>
      <c r="C74" s="149"/>
    </row>
    <row r="75" spans="1:3" ht="12.75">
      <c r="A75" s="158">
        <v>1526</v>
      </c>
      <c r="B75" s="165" t="s">
        <v>100</v>
      </c>
      <c r="C75" s="149">
        <f>32368.16+3468.28+2650.28+86503.52+152796.37+46350.63+43212</f>
        <v>367349.24</v>
      </c>
    </row>
    <row r="76" spans="1:3" ht="12.75">
      <c r="A76" s="156"/>
      <c r="B76" s="164" t="s">
        <v>18</v>
      </c>
      <c r="C76" s="149"/>
    </row>
    <row r="77" spans="1:3" ht="12.75">
      <c r="A77" s="156"/>
      <c r="B77" s="164"/>
      <c r="C77" s="149"/>
    </row>
    <row r="78" spans="1:3" ht="12.75">
      <c r="A78" s="158">
        <v>1527</v>
      </c>
      <c r="B78" s="165" t="s">
        <v>104</v>
      </c>
      <c r="C78" s="149">
        <f>4134.13+360+2555.2+1440.07+5070.98+5840.32+2880</f>
        <v>22280.699999999997</v>
      </c>
    </row>
    <row r="79" spans="1:3" ht="12.75">
      <c r="A79" s="156"/>
      <c r="B79" s="164" t="s">
        <v>106</v>
      </c>
      <c r="C79" s="149"/>
    </row>
    <row r="80" spans="1:3" ht="12.75">
      <c r="A80" s="156"/>
      <c r="B80" s="164"/>
      <c r="C80" s="149"/>
    </row>
    <row r="81" spans="1:3" ht="12.75">
      <c r="A81" s="158">
        <v>1528</v>
      </c>
      <c r="B81" s="165" t="s">
        <v>109</v>
      </c>
      <c r="C81" s="149">
        <f>1160.46+2631.15+120</f>
        <v>3911.61</v>
      </c>
    </row>
    <row r="82" spans="1:3" ht="12.75">
      <c r="A82" s="156"/>
      <c r="B82" s="164" t="s">
        <v>18</v>
      </c>
      <c r="C82" s="149"/>
    </row>
    <row r="83" spans="1:3" ht="12.75">
      <c r="A83" s="156"/>
      <c r="B83" s="164"/>
      <c r="C83" s="149"/>
    </row>
    <row r="84" spans="1:3" ht="12.75">
      <c r="A84" s="158">
        <v>1529</v>
      </c>
      <c r="B84" s="165" t="s">
        <v>112</v>
      </c>
      <c r="C84" s="149">
        <f>15538.44+20188.64+93739.46+21840</f>
        <v>151306.54</v>
      </c>
    </row>
    <row r="85" spans="1:3" ht="12.75">
      <c r="A85" s="156"/>
      <c r="B85" s="164" t="s">
        <v>18</v>
      </c>
      <c r="C85" s="149"/>
    </row>
    <row r="86" spans="1:3" ht="12.75">
      <c r="A86" s="156"/>
      <c r="B86" s="164"/>
      <c r="C86" s="149"/>
    </row>
    <row r="87" spans="1:3" ht="12.75">
      <c r="A87" s="158">
        <v>1530</v>
      </c>
      <c r="B87" s="165" t="s">
        <v>116</v>
      </c>
      <c r="C87" s="149">
        <v>655.49</v>
      </c>
    </row>
    <row r="88" spans="1:3" ht="12.75">
      <c r="A88" s="156"/>
      <c r="B88" s="164" t="s">
        <v>18</v>
      </c>
      <c r="C88" s="149"/>
    </row>
    <row r="89" spans="1:3" ht="12.75">
      <c r="A89" s="156"/>
      <c r="B89" s="164"/>
      <c r="C89" s="149"/>
    </row>
    <row r="90" spans="1:3" ht="12.75">
      <c r="A90" s="158">
        <v>1531</v>
      </c>
      <c r="B90" s="165" t="s">
        <v>119</v>
      </c>
      <c r="C90" s="149">
        <v>1528.09</v>
      </c>
    </row>
    <row r="91" spans="1:3" ht="12.75">
      <c r="A91" s="156"/>
      <c r="B91" s="164" t="s">
        <v>18</v>
      </c>
      <c r="C91" s="149"/>
    </row>
    <row r="92" spans="1:3" ht="12.75">
      <c r="A92" s="156"/>
      <c r="B92" s="164"/>
      <c r="C92" s="149"/>
    </row>
    <row r="93" spans="1:3" ht="12.75">
      <c r="A93" s="158">
        <v>1532</v>
      </c>
      <c r="B93" s="163" t="s">
        <v>122</v>
      </c>
      <c r="C93" s="149">
        <v>321.5</v>
      </c>
    </row>
    <row r="94" spans="1:3" ht="12.75">
      <c r="A94" s="157"/>
      <c r="B94" s="166" t="s">
        <v>18</v>
      </c>
      <c r="C94" s="149"/>
    </row>
    <row r="95" spans="1:3" ht="12.75">
      <c r="A95" s="157"/>
      <c r="B95" s="166"/>
      <c r="C95" s="149"/>
    </row>
    <row r="96" spans="1:3" ht="12.75">
      <c r="A96" s="154">
        <v>1525</v>
      </c>
      <c r="B96" s="165" t="s">
        <v>125</v>
      </c>
      <c r="C96" s="149">
        <f>9909.71+47266.74+35752+9417.03+14409.27+4920</f>
        <v>121674.75</v>
      </c>
    </row>
    <row r="97" spans="1:3" ht="12.75">
      <c r="A97" s="157"/>
      <c r="B97" s="167" t="s">
        <v>18</v>
      </c>
      <c r="C97" s="149"/>
    </row>
    <row r="98" spans="1:3" ht="12.75">
      <c r="A98" s="157"/>
      <c r="B98" s="167"/>
      <c r="C98" s="149"/>
    </row>
    <row r="99" spans="1:3" ht="12.75">
      <c r="A99" s="156">
        <v>1533</v>
      </c>
      <c r="B99" s="168" t="s">
        <v>129</v>
      </c>
      <c r="C99" s="149">
        <f>6729.85+1076.6+5468.21+1440</f>
        <v>14714.66</v>
      </c>
    </row>
    <row r="100" spans="1:3" ht="12.75">
      <c r="A100" s="157"/>
      <c r="B100" s="167" t="s">
        <v>18</v>
      </c>
      <c r="C100" s="149"/>
    </row>
    <row r="101" spans="1:3" ht="12" customHeight="1">
      <c r="A101" s="157"/>
      <c r="B101" s="167"/>
      <c r="C101" s="149"/>
    </row>
    <row r="102" spans="1:3" ht="12.75">
      <c r="A102" s="156">
        <v>1535</v>
      </c>
      <c r="B102" s="168" t="s">
        <v>133</v>
      </c>
      <c r="C102" s="149">
        <v>872.98</v>
      </c>
    </row>
    <row r="103" spans="1:3" ht="12.75">
      <c r="A103" s="157"/>
      <c r="B103" s="167" t="s">
        <v>18</v>
      </c>
      <c r="C103" s="149"/>
    </row>
    <row r="104" spans="1:3" ht="12.75">
      <c r="A104" s="157"/>
      <c r="B104" s="167"/>
      <c r="C104" s="151"/>
    </row>
    <row r="105" spans="1:3" ht="12.75">
      <c r="A105" s="156">
        <v>1534</v>
      </c>
      <c r="B105" s="168" t="s">
        <v>137</v>
      </c>
      <c r="C105" s="149">
        <f>1369.2+3500.55+1592.18+840</f>
        <v>7301.93</v>
      </c>
    </row>
    <row r="106" spans="1:3" ht="12.75">
      <c r="A106" s="156"/>
      <c r="B106" s="169" t="s">
        <v>18</v>
      </c>
      <c r="C106" s="149"/>
    </row>
    <row r="107" spans="1:3" ht="12.75">
      <c r="A107" s="156"/>
      <c r="B107" s="169"/>
      <c r="C107" s="149"/>
    </row>
    <row r="108" spans="1:3" ht="12.75">
      <c r="A108" s="158">
        <v>1536</v>
      </c>
      <c r="B108" s="168" t="s">
        <v>140</v>
      </c>
      <c r="C108" s="149">
        <v>0</v>
      </c>
    </row>
    <row r="109" spans="1:3" ht="12" customHeight="1">
      <c r="A109" s="156"/>
      <c r="B109" s="169" t="s">
        <v>28</v>
      </c>
      <c r="C109" s="149"/>
    </row>
    <row r="110" spans="1:3" ht="14.25" customHeight="1">
      <c r="A110" s="156"/>
      <c r="B110" s="169"/>
      <c r="C110" s="149"/>
    </row>
    <row r="111" spans="1:3" ht="12.75">
      <c r="A111" s="159">
        <v>1537</v>
      </c>
      <c r="B111" s="170" t="s">
        <v>142</v>
      </c>
      <c r="C111" s="149">
        <f>21791.88+1687.22+2500.05+17171.08+21690.84+8400</f>
        <v>73241.07</v>
      </c>
    </row>
    <row r="112" spans="1:3" ht="12.75">
      <c r="A112" s="160"/>
      <c r="B112" s="171" t="s">
        <v>143</v>
      </c>
      <c r="C112" s="149"/>
    </row>
    <row r="113" spans="1:3" ht="12.75">
      <c r="A113" s="160"/>
      <c r="B113" s="171"/>
      <c r="C113" s="149"/>
    </row>
    <row r="114" spans="1:3" ht="12.75">
      <c r="A114" s="160">
        <v>1538</v>
      </c>
      <c r="B114" s="170" t="s">
        <v>147</v>
      </c>
      <c r="C114" s="149">
        <f>2446.42+93.6+2714.02+3043.43+2280</f>
        <v>10577.47</v>
      </c>
    </row>
    <row r="115" spans="1:3" ht="12.75">
      <c r="A115" s="160"/>
      <c r="B115" s="170" t="s">
        <v>148</v>
      </c>
      <c r="C115" s="149"/>
    </row>
    <row r="116" spans="1:3" ht="12.75">
      <c r="A116" s="160"/>
      <c r="B116" s="170"/>
      <c r="C116" s="149"/>
    </row>
    <row r="117" spans="1:3" ht="12.75">
      <c r="A117" s="156">
        <v>1539</v>
      </c>
      <c r="B117" s="168" t="s">
        <v>152</v>
      </c>
      <c r="C117" s="149">
        <f>1177.41+360+7084.68+3358.9+3285.6+360</f>
        <v>15626.59</v>
      </c>
    </row>
    <row r="118" spans="1:3" ht="12.75">
      <c r="A118" s="156"/>
      <c r="B118" s="168"/>
      <c r="C118" s="149"/>
    </row>
    <row r="119" spans="1:3" ht="12.75">
      <c r="A119" s="156"/>
      <c r="B119" s="168"/>
      <c r="C119" s="149"/>
    </row>
    <row r="120" spans="1:3" ht="12.75">
      <c r="A120" s="160">
        <v>1540</v>
      </c>
      <c r="B120" s="170" t="s">
        <v>155</v>
      </c>
      <c r="C120" s="149">
        <f>580.99+626.07+1633.65+480</f>
        <v>3320.71</v>
      </c>
    </row>
    <row r="121" spans="1:3" ht="12.75">
      <c r="A121" s="160"/>
      <c r="B121" s="170" t="s">
        <v>18</v>
      </c>
      <c r="C121" s="149"/>
    </row>
    <row r="122" spans="1:3" ht="11.25" customHeight="1">
      <c r="A122" s="160"/>
      <c r="B122" s="170"/>
      <c r="C122" s="149"/>
    </row>
    <row r="123" spans="1:3" ht="12.75">
      <c r="A123" s="156">
        <v>1541</v>
      </c>
      <c r="B123" s="168" t="s">
        <v>159</v>
      </c>
      <c r="C123" s="149">
        <v>640.16</v>
      </c>
    </row>
    <row r="124" spans="1:3" ht="12.75">
      <c r="A124" s="156"/>
      <c r="B124" s="168" t="s">
        <v>18</v>
      </c>
      <c r="C124" s="149"/>
    </row>
    <row r="125" spans="1:3" ht="12.75">
      <c r="A125" s="156"/>
      <c r="B125" s="168"/>
      <c r="C125" s="149"/>
    </row>
    <row r="126" spans="1:3" ht="12.75">
      <c r="A126" s="156">
        <v>1542</v>
      </c>
      <c r="B126" s="168" t="s">
        <v>162</v>
      </c>
      <c r="C126" s="149">
        <v>1125.78</v>
      </c>
    </row>
    <row r="127" spans="1:3" ht="12.75">
      <c r="A127" s="156"/>
      <c r="B127" s="168" t="s">
        <v>80</v>
      </c>
      <c r="C127" s="149"/>
    </row>
    <row r="128" spans="1:3" ht="12.75">
      <c r="A128" s="156"/>
      <c r="B128" s="168"/>
      <c r="C128" s="149"/>
    </row>
    <row r="129" spans="1:3" ht="12.75">
      <c r="A129" s="156">
        <v>1543</v>
      </c>
      <c r="B129" s="168" t="s">
        <v>163</v>
      </c>
      <c r="C129" s="149">
        <f>7635.95+652.16+2456.77+600</f>
        <v>11344.880000000001</v>
      </c>
    </row>
    <row r="130" spans="1:3" ht="12.75">
      <c r="A130" s="156"/>
      <c r="B130" s="168" t="s">
        <v>165</v>
      </c>
      <c r="C130" s="149"/>
    </row>
    <row r="131" spans="1:3" ht="12.75">
      <c r="A131" s="156"/>
      <c r="B131" s="168"/>
      <c r="C131" s="149"/>
    </row>
    <row r="132" spans="1:3" ht="12.75">
      <c r="A132" s="156"/>
      <c r="B132" s="168"/>
      <c r="C132" s="149"/>
    </row>
    <row r="133" spans="1:3" ht="12.75">
      <c r="A133" s="156">
        <v>1544</v>
      </c>
      <c r="B133" s="168" t="s">
        <v>168</v>
      </c>
      <c r="C133" s="149">
        <v>1677.1</v>
      </c>
    </row>
    <row r="134" spans="1:3" ht="12.75">
      <c r="A134" s="156"/>
      <c r="B134" s="168" t="s">
        <v>170</v>
      </c>
      <c r="C134" s="149"/>
    </row>
    <row r="135" spans="1:3" ht="12.75">
      <c r="A135" s="157"/>
      <c r="B135" s="172"/>
      <c r="C135" s="151"/>
    </row>
    <row r="136" spans="1:3" ht="12.75">
      <c r="A136" s="157">
        <v>1545</v>
      </c>
      <c r="B136" s="172" t="s">
        <v>171</v>
      </c>
      <c r="C136" s="151">
        <f>39886.24+1800+986.36+71575.71+118814.09+41760</f>
        <v>274822.4</v>
      </c>
    </row>
    <row r="137" spans="1:3" ht="12.75">
      <c r="A137" s="157"/>
      <c r="B137" s="172" t="s">
        <v>148</v>
      </c>
      <c r="C137" s="151"/>
    </row>
    <row r="138" spans="1:3" ht="12.75">
      <c r="A138" s="157"/>
      <c r="B138" s="172"/>
      <c r="C138" s="151"/>
    </row>
    <row r="139" spans="1:3" ht="12.75">
      <c r="A139" s="157">
        <v>1546</v>
      </c>
      <c r="B139" s="172" t="s">
        <v>175</v>
      </c>
      <c r="C139" s="151">
        <f>444.2+879.19+915.52+240</f>
        <v>2478.91</v>
      </c>
    </row>
    <row r="140" spans="1:3" ht="12.75">
      <c r="A140" s="157"/>
      <c r="B140" s="172" t="s">
        <v>177</v>
      </c>
      <c r="C140" s="151"/>
    </row>
    <row r="141" spans="1:3" ht="12.75">
      <c r="A141" s="157"/>
      <c r="B141" s="172"/>
      <c r="C141" s="151"/>
    </row>
    <row r="142" spans="1:3" ht="12.75">
      <c r="A142" s="157">
        <v>1547</v>
      </c>
      <c r="B142" s="172" t="s">
        <v>179</v>
      </c>
      <c r="C142" s="151">
        <v>1937.87</v>
      </c>
    </row>
    <row r="143" spans="1:3" ht="12.75">
      <c r="A143" s="157"/>
      <c r="B143" s="172" t="s">
        <v>180</v>
      </c>
      <c r="C143" s="151"/>
    </row>
    <row r="144" spans="1:3" ht="12.75">
      <c r="A144" s="157"/>
      <c r="B144" s="172"/>
      <c r="C144" s="151"/>
    </row>
    <row r="145" spans="1:3" ht="12.75">
      <c r="A145" s="157">
        <v>1548</v>
      </c>
      <c r="B145" s="172" t="s">
        <v>183</v>
      </c>
      <c r="C145" s="151">
        <f>8565.76+17077.6+6584.94+4863.15+2760</f>
        <v>39851.45</v>
      </c>
    </row>
    <row r="146" spans="1:3" ht="12.75">
      <c r="A146" s="157"/>
      <c r="B146" s="172" t="s">
        <v>18</v>
      </c>
      <c r="C146" s="151"/>
    </row>
    <row r="147" spans="1:3" ht="12.75">
      <c r="A147" s="157"/>
      <c r="B147" s="172"/>
      <c r="C147" s="151"/>
    </row>
    <row r="148" spans="1:3" ht="12.75">
      <c r="A148" s="161">
        <v>1549</v>
      </c>
      <c r="B148" s="173" t="s">
        <v>187</v>
      </c>
      <c r="C148" s="151">
        <f>2035.25+1039.6+6195.35+1080</f>
        <v>10350.2</v>
      </c>
    </row>
    <row r="149" spans="1:3" ht="12.75">
      <c r="A149" s="161"/>
      <c r="B149" s="173" t="s">
        <v>18</v>
      </c>
      <c r="C149" s="151"/>
    </row>
    <row r="150" spans="1:3" ht="12.75">
      <c r="A150" s="161"/>
      <c r="B150" s="173"/>
      <c r="C150" s="151"/>
    </row>
    <row r="151" spans="1:3" ht="12.75">
      <c r="A151" s="157">
        <v>1551</v>
      </c>
      <c r="B151" s="172" t="s">
        <v>189</v>
      </c>
      <c r="C151" s="151">
        <f>6306.43+732.66+5716.92+1320</f>
        <v>14076.01</v>
      </c>
    </row>
    <row r="152" spans="1:3" ht="12.75">
      <c r="A152" s="157"/>
      <c r="B152" s="172" t="s">
        <v>191</v>
      </c>
      <c r="C152" s="151"/>
    </row>
    <row r="153" spans="1:3" ht="12.75">
      <c r="A153" s="157"/>
      <c r="B153" s="172"/>
      <c r="C153" s="151"/>
    </row>
    <row r="154" spans="1:3" ht="12.75">
      <c r="A154" s="157">
        <v>1552</v>
      </c>
      <c r="B154" s="172" t="s">
        <v>193</v>
      </c>
      <c r="C154" s="149">
        <v>2370</v>
      </c>
    </row>
    <row r="155" spans="1:3" ht="12.75">
      <c r="A155" s="157"/>
      <c r="B155" s="172" t="s">
        <v>18</v>
      </c>
      <c r="C155" s="151"/>
    </row>
    <row r="156" spans="1:3" ht="12.75">
      <c r="A156" s="157"/>
      <c r="B156" s="172"/>
      <c r="C156" s="151"/>
    </row>
    <row r="157" spans="1:3" ht="12.75">
      <c r="A157" s="157">
        <v>1553</v>
      </c>
      <c r="B157" s="174" t="s">
        <v>196</v>
      </c>
      <c r="C157" s="151">
        <f>9091.39+2160</f>
        <v>11251.39</v>
      </c>
    </row>
    <row r="158" spans="1:3" ht="12.75">
      <c r="A158" s="157"/>
      <c r="B158" s="174" t="s">
        <v>18</v>
      </c>
      <c r="C158" s="151"/>
    </row>
    <row r="159" spans="1:3" ht="12.75">
      <c r="A159" s="157"/>
      <c r="B159" s="174"/>
      <c r="C159" s="151"/>
    </row>
    <row r="160" spans="1:3" ht="12.75">
      <c r="A160" s="157">
        <v>1554</v>
      </c>
      <c r="B160" s="174" t="s">
        <v>0</v>
      </c>
      <c r="C160" s="151">
        <f>9906.09+13306.7+11394.49+5734.87+4680</f>
        <v>45022.15</v>
      </c>
    </row>
    <row r="161" spans="1:3" ht="12.75">
      <c r="A161" s="157"/>
      <c r="B161" s="174" t="s">
        <v>197</v>
      </c>
      <c r="C161" s="151"/>
    </row>
    <row r="162" spans="1:3" ht="12.75">
      <c r="A162" s="157"/>
      <c r="B162" s="174"/>
      <c r="C162" s="151"/>
    </row>
    <row r="163" spans="1:3" ht="12.75">
      <c r="A163" s="157">
        <v>1855</v>
      </c>
      <c r="B163" s="174" t="s">
        <v>201</v>
      </c>
      <c r="C163" s="151">
        <f>4615.8+187.3+2498.73+4399.03+1200</f>
        <v>12900.86</v>
      </c>
    </row>
    <row r="164" spans="1:3" ht="12.75">
      <c r="A164" s="157"/>
      <c r="B164" s="174" t="s">
        <v>18</v>
      </c>
      <c r="C164" s="151"/>
    </row>
    <row r="165" spans="1:3" ht="12.75">
      <c r="A165" s="157"/>
      <c r="B165" s="174"/>
      <c r="C165" s="151"/>
    </row>
    <row r="166" spans="1:3" ht="12.75">
      <c r="A166" s="157">
        <v>1856</v>
      </c>
      <c r="B166" s="174" t="s">
        <v>205</v>
      </c>
      <c r="C166" s="151">
        <f>4166.86+949.94+788.12+2500.55+840</f>
        <v>9245.47</v>
      </c>
    </row>
    <row r="167" spans="1:3" ht="12.75">
      <c r="A167" s="157"/>
      <c r="B167" s="174" t="s">
        <v>18</v>
      </c>
      <c r="C167" s="151"/>
    </row>
    <row r="168" spans="1:3" ht="12.75">
      <c r="A168" s="157"/>
      <c r="B168" s="174"/>
      <c r="C168" s="151"/>
    </row>
    <row r="169" spans="1:3" ht="12.75">
      <c r="A169" s="157">
        <v>1857</v>
      </c>
      <c r="B169" s="174" t="s">
        <v>209</v>
      </c>
      <c r="C169" s="151">
        <v>138.03</v>
      </c>
    </row>
    <row r="170" spans="1:3" ht="12.75">
      <c r="A170" s="157"/>
      <c r="B170" s="174"/>
      <c r="C170" s="151"/>
    </row>
    <row r="171" spans="1:3" ht="12.75">
      <c r="A171" s="157"/>
      <c r="B171" s="174"/>
      <c r="C171" s="151"/>
    </row>
    <row r="172" spans="1:3" ht="12.75">
      <c r="A172" s="157">
        <v>2081</v>
      </c>
      <c r="B172" s="174" t="s">
        <v>212</v>
      </c>
      <c r="C172" s="151">
        <v>889.57</v>
      </c>
    </row>
    <row r="173" spans="1:3" ht="12.75">
      <c r="A173" s="157"/>
      <c r="B173" s="174"/>
      <c r="C173" s="151"/>
    </row>
    <row r="174" spans="1:3" ht="12.75">
      <c r="A174" s="157"/>
      <c r="B174" s="174"/>
      <c r="C174" s="151"/>
    </row>
    <row r="175" spans="1:3" ht="12.75">
      <c r="A175" s="157">
        <v>2720</v>
      </c>
      <c r="B175" s="174" t="s">
        <v>215</v>
      </c>
      <c r="C175" s="151">
        <f>1026.9+1049.54+360</f>
        <v>2436.44</v>
      </c>
    </row>
    <row r="176" spans="1:3" ht="12.75">
      <c r="A176" s="157"/>
      <c r="B176" s="174"/>
      <c r="C176" s="151"/>
    </row>
    <row r="177" spans="1:3" ht="12.75">
      <c r="A177" s="157"/>
      <c r="B177" s="174"/>
      <c r="C177" s="151"/>
    </row>
    <row r="178" spans="1:3" ht="12.75">
      <c r="A178" s="157">
        <v>2214</v>
      </c>
      <c r="B178" s="174" t="s">
        <v>218</v>
      </c>
      <c r="C178" s="151">
        <f>4184.32+997.25+1661.55+720</f>
        <v>7563.12</v>
      </c>
    </row>
    <row r="179" spans="1:3" ht="12.75">
      <c r="A179" s="157"/>
      <c r="B179" s="174" t="s">
        <v>220</v>
      </c>
      <c r="C179" s="151"/>
    </row>
    <row r="180" spans="1:3" ht="12.75">
      <c r="A180" s="157"/>
      <c r="B180" s="174"/>
      <c r="C180" s="151"/>
    </row>
    <row r="181" spans="1:3" ht="12.75">
      <c r="A181" s="157">
        <v>3123</v>
      </c>
      <c r="B181" s="174" t="s">
        <v>222</v>
      </c>
      <c r="C181" s="151">
        <f>6529.57+2366.79+4951.91+14524.01+3960</f>
        <v>32332.28</v>
      </c>
    </row>
    <row r="182" spans="1:3" ht="12.75">
      <c r="A182" s="157"/>
      <c r="B182" s="174" t="s">
        <v>223</v>
      </c>
      <c r="C182" s="151"/>
    </row>
    <row r="183" spans="1:3" ht="12.75">
      <c r="A183" s="157"/>
      <c r="B183" s="174"/>
      <c r="C183" s="151"/>
    </row>
    <row r="184" spans="1:3" ht="12.75">
      <c r="A184" s="157">
        <v>1719</v>
      </c>
      <c r="B184" s="174" t="s">
        <v>227</v>
      </c>
      <c r="C184" s="151">
        <v>1186.56</v>
      </c>
    </row>
    <row r="185" spans="1:3" ht="12.75">
      <c r="A185" s="157"/>
      <c r="B185" s="174" t="s">
        <v>228</v>
      </c>
      <c r="C185" s="151"/>
    </row>
    <row r="186" spans="1:3" ht="12.75">
      <c r="A186" s="157"/>
      <c r="B186" s="174"/>
      <c r="C186" s="151"/>
    </row>
    <row r="187" spans="1:3" ht="12.75">
      <c r="A187" s="157">
        <v>2192</v>
      </c>
      <c r="B187" s="174" t="s">
        <v>231</v>
      </c>
      <c r="C187" s="151">
        <f>291.21+779.41+240</f>
        <v>1310.62</v>
      </c>
    </row>
    <row r="188" spans="1:3" ht="12.75">
      <c r="A188" s="157"/>
      <c r="B188" s="174" t="s">
        <v>233</v>
      </c>
      <c r="C188" s="151"/>
    </row>
    <row r="189" spans="1:3" ht="13.5" thickBot="1">
      <c r="A189" s="157"/>
      <c r="B189" s="174"/>
      <c r="C189" s="151"/>
    </row>
    <row r="190" spans="1:3" ht="13.5" thickBot="1">
      <c r="A190" s="162"/>
      <c r="B190" s="105" t="s">
        <v>235</v>
      </c>
      <c r="C190" s="152">
        <f>SUM(C12:C189)</f>
        <v>1543026.1400000001</v>
      </c>
    </row>
    <row r="191" ht="12.75">
      <c r="C191" s="5"/>
    </row>
    <row r="192" ht="12.75">
      <c r="C192" s="5" t="s">
        <v>236</v>
      </c>
    </row>
    <row r="193" ht="12.75">
      <c r="C193" s="5" t="s">
        <v>237</v>
      </c>
    </row>
    <row r="194" ht="12.75">
      <c r="C194" s="5"/>
    </row>
    <row r="195" spans="1:2" ht="12.75">
      <c r="A195" s="1"/>
      <c r="B195" s="1"/>
    </row>
    <row r="196" spans="1:3" ht="12.75">
      <c r="A196" s="1"/>
      <c r="B196" s="1"/>
      <c r="C196" s="38"/>
    </row>
    <row r="197" spans="2:3" ht="12.75">
      <c r="B197" s="8" t="s">
        <v>279</v>
      </c>
      <c r="C197" s="38"/>
    </row>
    <row r="198" spans="1:2" ht="12.75">
      <c r="A198" s="11"/>
      <c r="B198" s="8" t="s">
        <v>280</v>
      </c>
    </row>
    <row r="199" spans="1:3" ht="12.75">
      <c r="A199" s="7"/>
      <c r="B199" s="8" t="s">
        <v>281</v>
      </c>
      <c r="C199" s="5"/>
    </row>
    <row r="200" spans="1:3" ht="12.75">
      <c r="A200" s="11"/>
      <c r="C200" s="5"/>
    </row>
    <row r="201" spans="1:3" ht="12.75">
      <c r="A201" s="2"/>
      <c r="B201" s="4" t="s">
        <v>250</v>
      </c>
      <c r="C201" s="5"/>
    </row>
    <row r="202" spans="1:3" ht="13.5" thickBot="1">
      <c r="A202" s="11"/>
      <c r="C202" s="5" t="s">
        <v>282</v>
      </c>
    </row>
    <row r="203" spans="1:3" ht="23.25" thickBot="1">
      <c r="A203" s="102" t="s">
        <v>242</v>
      </c>
      <c r="B203" s="175" t="s">
        <v>243</v>
      </c>
      <c r="C203" s="180" t="s">
        <v>15</v>
      </c>
    </row>
    <row r="204" spans="1:3" ht="12.75">
      <c r="A204" s="28" t="s">
        <v>251</v>
      </c>
      <c r="B204" s="176" t="s">
        <v>252</v>
      </c>
      <c r="C204" s="181">
        <f>4013.9+7257.62+42362.1+4336.03+2499.48+1320</f>
        <v>61789.13</v>
      </c>
    </row>
    <row r="205" spans="1:3" ht="12.75">
      <c r="A205" s="45"/>
      <c r="B205" s="177"/>
      <c r="C205" s="181"/>
    </row>
    <row r="206" spans="1:3" ht="13.5" thickBot="1">
      <c r="A206" s="45"/>
      <c r="B206" s="178"/>
      <c r="C206" s="181"/>
    </row>
    <row r="207" spans="1:3" ht="13.5" thickBot="1">
      <c r="A207" s="106"/>
      <c r="B207" s="179"/>
      <c r="C207" s="182">
        <f>SUM(C204:C206)</f>
        <v>61789.13</v>
      </c>
    </row>
    <row r="208" spans="1:3" ht="12.75">
      <c r="A208" s="142"/>
      <c r="B208" s="143"/>
      <c r="C208" s="100"/>
    </row>
    <row r="209" ht="12.75">
      <c r="A209" s="11"/>
    </row>
    <row r="210" spans="1:3" ht="12.75">
      <c r="A210" s="11"/>
      <c r="B210" s="10" t="s">
        <v>284</v>
      </c>
      <c r="C210" s="101">
        <f>C207+C190</f>
        <v>1604815.27</v>
      </c>
    </row>
    <row r="211" spans="1:3" ht="12.75">
      <c r="A211" s="11"/>
      <c r="C211" s="38"/>
    </row>
    <row r="212" spans="1:3" ht="12.75">
      <c r="A212" s="11"/>
      <c r="C212" s="38"/>
    </row>
    <row r="213" ht="12.75">
      <c r="A213" s="1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Windows User</cp:lastModifiedBy>
  <cp:lastPrinted>2013-10-25T11:07:53Z</cp:lastPrinted>
  <dcterms:created xsi:type="dcterms:W3CDTF">2004-07-19T18:33:12Z</dcterms:created>
  <dcterms:modified xsi:type="dcterms:W3CDTF">2014-10-14T13:17:21Z</dcterms:modified>
  <cp:category/>
  <cp:version/>
  <cp:contentType/>
  <cp:contentStatus/>
</cp:coreProperties>
</file>